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ogan4041\Documents\0Temp\"/>
    </mc:Choice>
  </mc:AlternateContent>
  <bookViews>
    <workbookView xWindow="-15" yWindow="45" windowWidth="12420" windowHeight="1248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<sst xmlns="http://schemas.openxmlformats.org/spreadsheetml/2006/main" count="7441" uniqueCount="922">
  <si>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</si>
  <si>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</si>
  <si>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</si>
  <si>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</si>
  <si>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</si>
  <si>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</si>
  <si>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</si>
  <si>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</si>
  <si>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</si>
  <si>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</si>
  <si>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</si>
  <si>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</si>
  <si>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</si>
  <si>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</si>
  <si>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</si>
  <si>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</si>
  <si>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</si>
  <si>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</si>
  <si>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</si>
  <si>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</si>
  <si>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</si>
  <si>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</si>
  <si>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</si>
  <si>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</si>
  <si>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</si>
  <si>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</si>
  <si>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</si>
  <si>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</si>
  <si>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</si>
  <si>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</si>
  <si>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</si>
  <si>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</si>
  <si>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</si>
  <si>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</si>
  <si>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</si>
  <si>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</si>
  <si>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</si>
  <si>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</si>
  <si>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</si>
  <si>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</si>
  <si>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</si>
  <si>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</si>
  <si>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</si>
  <si>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</si>
  <si>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</si>
  <si>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</si>
  <si>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</si>
  <si>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</si>
  <si>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</si>
  <si>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</si>
  <si>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</si>
  <si>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</si>
  <si>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</si>
  <si>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</si>
  <si>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</si>
  <si>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</si>
  <si>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</si>
  <si>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</si>
  <si>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</si>
  <si>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</si>
  <si>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</si>
  <si>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</si>
  <si>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</si>
  <si>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</si>
  <si>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</si>
  <si>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</si>
  <si>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</si>
  <si>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</si>
  <si>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</si>
  <si>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</si>
  <si>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</si>
  <si>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</si>
  <si>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</si>
  <si>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</si>
  <si>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</si>
  <si>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</si>
  <si>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</si>
  <si>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</si>
  <si>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</si>
  <si>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</si>
  <si>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</si>
  <si>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</si>
  <si>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</si>
  <si>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</si>
  <si>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</si>
  <si>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</si>
  <si>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</si>
  <si>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</si>
  <si>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</si>
  <si>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</si>
  <si>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</si>
  <si>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</si>
  <si>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</si>
  <si>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</si>
  <si>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</si>
  <si>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</si>
  <si>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</si>
  <si>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</si>
  <si>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</si>
  <si>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</si>
  <si>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</si>
  <si>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</si>
  <si>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</si>
  <si>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</si>
  <si>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</si>
  <si>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</si>
  <si>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</si>
  <si>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</si>
  <si>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</si>
  <si>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</si>
  <si>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</si>
  <si>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</si>
  <si>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</si>
  <si>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</si>
  <si>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</si>
  <si>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</si>
  <si>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</si>
  <si>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</si>
  <si>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</si>
  <si>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</si>
  <si>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</si>
  <si>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</si>
  <si>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</si>
  <si>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</si>
  <si>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</si>
  <si>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</si>
  <si>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</si>
  <si>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</si>
  <si>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</si>
  <si>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</si>
  <si>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</si>
  <si>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</si>
  <si>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</si>
  <si>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</si>
  <si>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</si>
  <si>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</si>
  <si>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</si>
  <si>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</si>
  <si>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</si>
  <si>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</si>
  <si>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</si>
  <si>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</si>
  <si>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</si>
  <si>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</si>
  <si>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</si>
  <si>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</si>
  <si>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</si>
  <si>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</si>
  <si>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</si>
  <si>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</si>
  <si>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</si>
  <si>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</si>
  <si>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</si>
  <si>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</si>
  <si>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</si>
  <si>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</si>
  <si>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</si>
  <si>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</si>
  <si>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</si>
  <si>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</si>
  <si>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</si>
  <si>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</si>
  <si>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</si>
  <si>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</si>
  <si>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</si>
  <si>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</si>
  <si>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</si>
  <si>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</si>
  <si>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</si>
  <si>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</si>
  <si>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</si>
  <si>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</si>
  <si>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</si>
  <si>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</si>
  <si>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</si>
  <si>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</si>
  <si>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</si>
  <si>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</si>
  <si>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</si>
  <si>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</si>
  <si>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</si>
  <si>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</si>
  <si>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</si>
  <si>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</si>
  <si>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</si>
  <si>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</si>
  <si>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</si>
  <si>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</si>
  <si>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</si>
  <si>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</si>
  <si>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</si>
  <si>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</si>
  <si>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</si>
  <si>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</si>
  <si>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</si>
  <si>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</si>
  <si>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</si>
  <si>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</si>
  <si>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</si>
  <si>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</si>
  <si>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</si>
  <si>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</si>
  <si>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</si>
  <si>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</si>
  <si>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</si>
  <si>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</si>
  <si>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</si>
  <si>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</si>
  <si>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</si>
  <si>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</si>
  <si>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</si>
  <si>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</si>
  <si>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</si>
  <si>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</si>
  <si>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</si>
  <si>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</si>
  <si>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</si>
  <si>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</si>
  <si>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</si>
  <si>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</si>
  <si>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</si>
  <si>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</si>
  <si>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</si>
  <si>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</si>
  <si>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</si>
  <si>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</si>
  <si>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</si>
  <si>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</si>
  <si>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</si>
  <si>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</si>
  <si>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</si>
  <si>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</si>
  <si>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</si>
  <si>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</si>
  <si>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</si>
  <si>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</si>
  <si>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</si>
  <si>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</si>
  <si>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</si>
  <si>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</si>
  <si>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</si>
  <si>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</si>
  <si>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</si>
  <si>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</si>
  <si>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</si>
  <si>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</si>
  <si>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</si>
  <si>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</si>
  <si>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</si>
  <si>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</si>
  <si>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</si>
  <si>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</si>
  <si>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</si>
  <si>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</si>
  <si>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</si>
  <si>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</si>
  <si>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</si>
  <si>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</si>
  <si>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</si>
  <si>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</si>
  <si>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</si>
  <si>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</si>
  <si>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</si>
  <si>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</si>
  <si>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</si>
  <si>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</si>
  <si>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</si>
  <si>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</si>
  <si>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</si>
  <si>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</si>
  <si>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</si>
  <si>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</si>
  <si>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</si>
  <si>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</si>
  <si>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</si>
  <si>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</si>
  <si>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</si>
  <si>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</si>
  <si>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</si>
  <si>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</si>
  <si>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</si>
  <si>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</si>
  <si>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</si>
  <si>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</si>
  <si>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</si>
  <si>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</si>
  <si>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</si>
  <si>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</si>
  <si>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</si>
  <si>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</si>
  <si>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</si>
  <si>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</si>
  <si>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</si>
  <si>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</si>
  <si>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</si>
  <si>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</si>
  <si>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</si>
  <si>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</si>
  <si>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</si>
  <si>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</si>
  <si>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</si>
  <si>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</si>
  <si>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</si>
  <si>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</si>
  <si>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</si>
  <si>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</si>
  <si>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</si>
  <si>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</si>
  <si>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</si>
  <si>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</si>
  <si>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</si>
  <si>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</si>
  <si>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</si>
  <si>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</si>
  <si>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</si>
  <si>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</si>
  <si>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</si>
  <si>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</si>
  <si>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</si>
  <si>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</si>
  <si>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</si>
  <si>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</si>
  <si>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</si>
  <si>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</si>
  <si>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</si>
  <si>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</si>
  <si>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</si>
  <si>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</si>
  <si>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</si>
  <si>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</si>
  <si>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</si>
  <si>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</si>
  <si>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</si>
  <si>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</si>
  <si>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</si>
  <si>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</si>
  <si>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</si>
  <si>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</si>
  <si>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</si>
  <si>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</si>
  <si>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</si>
  <si>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</si>
  <si>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</si>
  <si>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</si>
  <si>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</si>
  <si>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</si>
  <si>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</si>
  <si>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</si>
  <si>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</si>
  <si>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</si>
  <si>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</si>
  <si>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</si>
  <si>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</si>
  <si>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</si>
  <si>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</si>
  <si>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</si>
  <si>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</si>
  <si>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</si>
  <si>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</si>
  <si>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</si>
  <si>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</si>
  <si>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</si>
  <si>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</si>
  <si>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</si>
  <si>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</si>
  <si>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</si>
  <si>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</si>
  <si>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</si>
  <si>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</si>
  <si>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</si>
  <si>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</si>
  <si>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</si>
  <si>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</si>
  <si>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</si>
  <si>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</si>
  <si>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</si>
  <si>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</si>
  <si>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</si>
  <si>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</si>
  <si>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</si>
  <si>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</si>
  <si>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</si>
  <si>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</si>
  <si>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</si>
  <si>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</si>
  <si>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</si>
  <si>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</si>
  <si>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</si>
  <si>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</si>
  <si>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</si>
  <si>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</si>
  <si>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</si>
  <si>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</si>
  <si>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</si>
  <si>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</si>
  <si>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</si>
  <si>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</si>
  <si>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</si>
  <si>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</si>
  <si>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</si>
  <si>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</si>
  <si>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</si>
  <si>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</si>
  <si>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</si>
  <si>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</si>
  <si>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</si>
  <si>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</si>
  <si>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</si>
  <si>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</si>
  <si>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</si>
  <si>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</si>
  <si>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</si>
  <si>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</si>
  <si>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</si>
  <si>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</si>
  <si>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</si>
  <si>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</si>
  <si>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</si>
  <si>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</si>
  <si>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</si>
  <si>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</si>
  <si>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</si>
  <si>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</si>
  <si>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</si>
  <si>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</si>
  <si>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</si>
  <si>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</si>
  <si>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</si>
  <si>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</si>
  <si>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</si>
  <si>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</si>
  <si>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</si>
  <si>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</si>
  <si>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</si>
  <si>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</si>
  <si>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</si>
  <si>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</si>
  <si>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</si>
  <si>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</si>
  <si>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</si>
  <si>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</si>
  <si>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</si>
  <si>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</si>
  <si>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</si>
  <si>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</si>
  <si>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</si>
  <si>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</si>
  <si>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</si>
  <si>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</si>
  <si>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</si>
  <si>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</si>
  <si>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</si>
  <si>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</si>
  <si>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</si>
  <si>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</si>
  <si>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</si>
  <si>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</si>
  <si>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</si>
  <si>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</si>
  <si>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</si>
  <si>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</si>
  <si>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</si>
  <si>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</si>
  <si>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</si>
  <si>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</si>
  <si>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</si>
  <si>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</si>
  <si>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</si>
  <si>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</si>
  <si>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</si>
  <si>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</si>
  <si>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</si>
  <si>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</si>
  <si>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</si>
  <si>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</si>
  <si>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</si>
  <si>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</si>
  <si>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</si>
  <si>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</si>
  <si>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</si>
  <si>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</si>
  <si>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</si>
  <si>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</si>
  <si>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</si>
  <si>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</si>
  <si>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</si>
  <si>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</si>
  <si>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</si>
  <si>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</si>
  <si>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</si>
  <si>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</si>
  <si>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</si>
  <si>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</si>
  <si>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</si>
  <si>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</si>
  <si>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</si>
  <si>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</si>
  <si>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</si>
  <si>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</si>
  <si>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</si>
  <si>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</si>
  <si>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</si>
  <si>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</si>
  <si>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</si>
  <si>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</si>
  <si>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</si>
  <si>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</si>
  <si>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</si>
  <si>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</si>
  <si>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</si>
  <si>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</si>
  <si>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</si>
  <si>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</si>
  <si>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</si>
  <si>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</si>
  <si>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</si>
  <si>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</si>
  <si>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</si>
  <si>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</si>
  <si>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</si>
  <si>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</si>
  <si>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</si>
  <si>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</si>
  <si>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</si>
  <si>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</si>
  <si>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</si>
  <si>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</si>
  <si>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</si>
  <si>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</si>
  <si>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</si>
  <si>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</si>
  <si>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</si>
  <si>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</si>
  <si>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</si>
  <si>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</si>
  <si>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</si>
  <si>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</si>
  <si>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</si>
  <si>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</si>
  <si>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</si>
  <si>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</si>
  <si>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</si>
  <si>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</si>
  <si>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</si>
  <si>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</si>
  <si>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</si>
  <si>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</si>
  <si>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</si>
  <si>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</si>
  <si>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</si>
  <si>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</si>
  <si>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</si>
  <si>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</si>
  <si>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</si>
  <si>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</si>
  <si>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</si>
  <si>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</si>
  <si>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</si>
  <si>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</si>
  <si>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</si>
  <si>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</si>
  <si>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</si>
  <si>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</si>
  <si>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</si>
  <si>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</si>
  <si>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</si>
  <si>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</si>
  <si>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</si>
  <si>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</si>
  <si>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</si>
  <si>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</si>
  <si>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</si>
  <si>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</si>
  <si>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</si>
  <si>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</si>
  <si>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</si>
  <si>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</si>
  <si>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</si>
  <si>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</si>
  <si>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</si>
  <si>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</si>
  <si>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</si>
  <si>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</si>
  <si>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</si>
  <si>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</si>
  <si>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</si>
  <si>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</si>
  <si>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</si>
  <si>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</si>
  <si>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</si>
  <si>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</si>
  <si>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</si>
  <si>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</si>
  <si>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</si>
  <si>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</si>
  <si>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</si>
  <si>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</si>
  <si>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</si>
  <si>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</si>
  <si>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</si>
  <si>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</si>
  <si>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</si>
  <si>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</si>
  <si>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</si>
  <si>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</si>
  <si>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</si>
  <si>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</si>
  <si>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</si>
  <si>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</si>
  <si>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</si>
  <si>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</si>
  <si>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</si>
  <si>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</si>
  <si>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</si>
  <si>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</si>
  <si>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</si>
  <si>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</si>
  <si>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</si>
  <si>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</si>
  <si>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</si>
  <si>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</si>
  <si>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</si>
  <si>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</si>
  <si>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</si>
  <si>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</si>
  <si>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</si>
  <si>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</si>
  <si>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</si>
  <si>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</si>
  <si>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</si>
  <si>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</si>
  <si>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</si>
  <si>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</si>
  <si>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</si>
  <si>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</si>
  <si>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</si>
  <si>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</si>
  <si>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</si>
  <si>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</si>
  <si>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</si>
  <si>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</si>
  <si>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</si>
  <si>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</si>
  <si>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</si>
  <si>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</si>
  <si>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</si>
  <si>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</si>
  <si>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</si>
  <si>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</si>
  <si>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</si>
  <si>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</si>
  <si>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</si>
  <si>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</si>
  <si>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</si>
  <si>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</si>
  <si>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</si>
  <si>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</si>
  <si>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</si>
  <si>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</si>
  <si>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</si>
  <si>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</si>
  <si>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</si>
  <si>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</si>
  <si>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</si>
  <si>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</si>
  <si>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</si>
  <si>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</si>
  <si>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</si>
  <si>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</si>
  <si>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</si>
  <si>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</si>
  <si>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</si>
  <si>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</si>
  <si>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</si>
  <si>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</si>
  <si>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</si>
  <si>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</si>
  <si>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</si>
  <si>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</si>
  <si>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</si>
  <si>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</si>
  <si>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</si>
  <si>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</si>
  <si>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</si>
  <si>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</si>
  <si>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</si>
  <si>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</si>
  <si>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</si>
  <si>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</si>
  <si>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</si>
  <si>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</si>
  <si>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</si>
  <si>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</si>
  <si>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</si>
  <si>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</si>
  <si>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</si>
  <si>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</si>
  <si>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</si>
  <si>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</si>
  <si>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</si>
  <si>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</si>
  <si>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</si>
  <si>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</si>
  <si>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</si>
  <si>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</si>
  <si>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</si>
  <si>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</si>
  <si>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</si>
  <si>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</si>
  <si>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</si>
  <si>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</si>
  <si>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</si>
  <si>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</si>
  <si>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</si>
  <si>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</si>
  <si>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</si>
  <si>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</si>
  <si>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</si>
  <si>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</si>
  <si>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</si>
  <si>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</si>
  <si>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</si>
  <si>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</si>
  <si>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</si>
  <si>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</si>
  <si>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</si>
  <si>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</si>
  <si>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</si>
  <si>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</si>
  <si>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</si>
  <si>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</si>
  <si>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</si>
  <si>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</si>
  <si>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</si>
  <si>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</si>
  <si>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</si>
  <si>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</si>
  <si>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</si>
  <si>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</si>
  <si>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</si>
  <si>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</si>
  <si>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</si>
  <si>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</si>
  <si>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</si>
  <si>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</si>
  <si>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</si>
  <si>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</si>
  <si>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</si>
  <si>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</si>
  <si>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</si>
  <si>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</si>
  <si>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</si>
  <si>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</si>
  <si>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</si>
  <si>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</si>
  <si>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</si>
  <si>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</si>
  <si>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</si>
  <si>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</si>
  <si>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</si>
  <si>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</si>
  <si>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</si>
  <si>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</si>
  <si>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</si>
  <si>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</si>
  <si>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</si>
  <si>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</si>
  <si>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</si>
  <si>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</si>
  <si>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</si>
  <si>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</si>
  <si>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</si>
  <si>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</si>
  <si>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</si>
  <si>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</si>
  <si>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</si>
  <si>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</si>
  <si>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</si>
  <si>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</si>
  <si>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</si>
  <si>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</si>
  <si>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</si>
  <si>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</si>
  <si>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</si>
  <si>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</si>
  <si>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</si>
  <si>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</si>
  <si>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</si>
  <si>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</si>
  <si>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</si>
  <si>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</si>
  <si>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</si>
  <si>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</si>
  <si>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</si>
  <si>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</si>
  <si>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</si>
  <si>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</si>
  <si>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</si>
  <si>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</si>
  <si>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</si>
  <si>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</si>
  <si>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</si>
  <si>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</si>
  <si>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</si>
  <si>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</si>
  <si>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</si>
  <si>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</si>
  <si>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</si>
  <si>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</si>
  <si>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</si>
  <si>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</si>
  <si>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</si>
  <si>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</si>
  <si>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</si>
  <si>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</si>
  <si>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</si>
  <si>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</si>
  <si>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</si>
  <si>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</si>
  <si>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</si>
  <si>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</si>
  <si>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</si>
  <si>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</si>
  <si>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</si>
  <si>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</si>
  <si>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</si>
  <si>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</si>
  <si>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</si>
  <si>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</si>
  <si>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</si>
  <si>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</si>
  <si>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</si>
  <si>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</si>
  <si>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</si>
  <si>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</si>
  <si>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</si>
  <si>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</si>
  <si>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</si>
  <si>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</si>
  <si>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</si>
  <si>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</si>
  <si>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</si>
  <si>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</si>
  <si>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</si>
  <si>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</si>
  <si>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</si>
  <si>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</si>
  <si>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</si>
  <si>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</si>
  <si>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</si>
  <si>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</si>
  <si>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</si>
  <si>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</si>
  <si>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</si>
  <si>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</si>
  <si>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</si>
  <si>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</si>
  <si>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</si>
  <si>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</si>
  <si>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</si>
  <si>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</si>
  <si>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</si>
  <si>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</si>
  <si>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</si>
  <si>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</si>
  <si>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</si>
  <si>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</si>
  <si>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</si>
  <si>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</si>
  <si>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</si>
  <si>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</si>
  <si>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</si>
  <si>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</si>
  <si>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</si>
  <si>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</si>
  <si>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</si>
  <si>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</si>
  <si>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</si>
  <si>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</si>
  <si>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</si>
  <si>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</si>
  <si>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</si>
  <si>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</si>
  <si>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</si>
  <si>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</si>
  <si>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</si>
  <si>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</si>
  <si>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</si>
  <si>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</si>
  <si>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</si>
  <si>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</si>
  <si>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</si>
  <si>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</si>
  <si>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</si>
  <si>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</si>
  <si>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</si>
  <si>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</si>
  <si>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</si>
  <si>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</si>
  <si>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</si>
  <si>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</si>
  <si>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</si>
  <si>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</si>
  <si>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</si>
  <si>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</si>
  <si>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</si>
  <si>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</si>
  <si>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</si>
  <si>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</si>
  <si>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</si>
  <si>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</si>
  <si>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</si>
  <si>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</si>
  <si>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</si>
  <si>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</si>
  <si>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</si>
  <si>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</si>
  <si>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</si>
  <si>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</si>
  <si>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</si>
  <si>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Datum: 30/09/2020</t>
  </si>
  <si>
    <t>Date: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</si>
</sst>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1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49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0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A4" sqref="A4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4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6"/>
      <c r="D11" s="1126"/>
      <c r="E11" s="1126"/>
      <c r="F11" s="1126"/>
      <c r="G11" s="1126"/>
      <c r="H11" s="1126"/>
      <c r="I11" s="1126"/>
      <c r="J11" s="1126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920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5" t="s">
        <v>707</v>
      </c>
      <c r="D19" s="1125"/>
      <c r="E19" s="1125"/>
      <c r="F19" s="1125"/>
      <c r="G19" s="1125"/>
      <c r="H19" s="1125"/>
      <c r="I19" s="1125"/>
      <c r="J19" s="1125"/>
      <c r="K19" s="366"/>
      <c r="L19" s="366"/>
      <c r="M19" s="366"/>
      <c r="N19" s="366"/>
    </row>
    <row r="20" spans="1:16" ht="22.9" customHeight="1">
      <c r="A20" s="269"/>
      <c r="B20" s="468"/>
      <c r="C20" s="1125"/>
      <c r="D20" s="1125"/>
      <c r="E20" s="1125"/>
      <c r="F20" s="1125"/>
      <c r="G20" s="1125"/>
      <c r="H20" s="1125"/>
      <c r="I20" s="1125"/>
      <c r="J20" s="1125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5" t="s">
        <v>699</v>
      </c>
      <c r="D23" s="1125"/>
      <c r="E23" s="1125"/>
      <c r="F23" s="1125"/>
      <c r="G23" s="1125"/>
      <c r="H23" s="1125"/>
      <c r="I23" s="1125"/>
      <c r="J23" s="1125"/>
      <c r="K23" s="366"/>
      <c r="L23" s="366"/>
      <c r="M23" s="366"/>
      <c r="N23" s="366"/>
    </row>
    <row r="24" spans="1:16" ht="23.25" customHeight="1">
      <c r="A24" s="269"/>
      <c r="B24" s="366"/>
      <c r="C24" s="1125"/>
      <c r="D24" s="1125"/>
      <c r="E24" s="1125"/>
      <c r="F24" s="1125"/>
      <c r="G24" s="1125"/>
      <c r="H24" s="1125"/>
      <c r="I24" s="1125"/>
      <c r="J24" s="1125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7" t="s">
        <v>709</v>
      </c>
      <c r="D33" s="607"/>
      <c r="E33" s="608"/>
      <c r="F33" s="608"/>
      <c r="G33" s="608"/>
      <c r="H33" s="608"/>
      <c r="I33" s="608"/>
      <c r="J33" s="608"/>
      <c r="K33" s="608"/>
      <c r="L33" s="608"/>
      <c r="M33" s="608"/>
      <c r="N33" s="612"/>
      <c r="O33" s="613"/>
    </row>
    <row r="34" spans="1:15" ht="25.5">
      <c r="A34" s="13"/>
      <c r="B34" s="78"/>
      <c r="C34" s="610" t="str">
        <f>+'Tabulka 1'!$C$1</f>
        <v>Tabulka 1: Deficit / přebytek vládních institucí, stav dluhu a související údaje.</v>
      </c>
      <c r="D34" s="610"/>
      <c r="E34" s="166"/>
      <c r="F34" s="609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0" t="str">
        <f>+'Tabulka 2A'!$C$1</f>
        <v>Tabulka 2A: Údaje objasňující přechod ze salda hospodaření k deficitu/přebytku ústředních vládních institucí</v>
      </c>
      <c r="D35" s="610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0" t="str">
        <f>+'Tabulka 2C'!$C$1</f>
        <v>Tabulka 2C: Údaje objasňující přechod ze salda hospodaření k deficitu/přebytku místních vládních institucí</v>
      </c>
      <c r="D36" s="610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1" t="str">
        <f>+'Tabulka 2D'!$C$1</f>
        <v>Tabulka 2D: Údaje objasňující přechod ze salda hospodaření k deficitu/přebytku fondů sociálního zabezpečení</v>
      </c>
      <c r="D37" s="611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0" t="str">
        <f>+'Tabulka 3A'!$C$3</f>
        <v>Tabulka 3A: Údaje objasňující dopad deficitu/přebytku a ostatních relevantních faktorů na změnu hodnoty dluhu (sektor vládních institucí)</v>
      </c>
      <c r="D38" s="610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0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0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0" t="str">
        <f>+'Tabulka 3D'!$C$2</f>
        <v>Tabulka 3D: Údaje objasňující dopad deficitu/přebytku a ostatních relevantních faktorů na změnu hodnoty dluhu a konsolidace dluhu (sub-sektor místních vládních institucí)</v>
      </c>
      <c r="D40" s="610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0" t="str">
        <f>+'Tabulka 3E'!$C$2</f>
        <v>Tabulka 3E: Údaje objasňující dopad deficitu/přebytku a ostatních relevantních faktorů na změnu hodnoty dluhu a konsolidace dluhu (sub-sektor fondů sociálního zabezpečení)</v>
      </c>
      <c r="D41" s="610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0" t="str">
        <f>+'Tabulka 4'!$C$2</f>
        <v>Tabulka 4: Údaje podle ustanovení protokolu Rady EU ze dne 22/11/1993.</v>
      </c>
      <c r="D42" s="610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6" hidden="1" customWidth="1"/>
    <col min="2" max="2" width="5.77734375" style="796" customWidth="1"/>
    <col min="3" max="3" width="67.44140625" style="810" customWidth="1"/>
    <col min="4" max="4" width="11" style="615" customWidth="1"/>
    <col min="5" max="6" width="10.77734375" style="615" customWidth="1"/>
    <col min="7" max="7" width="10.6640625" style="615" customWidth="1"/>
    <col min="8" max="8" width="72.77734375" style="615" customWidth="1"/>
    <col min="9" max="9" width="5.33203125" style="615" customWidth="1"/>
    <col min="10" max="10" width="1" style="615" customWidth="1"/>
    <col min="11" max="11" width="0.5546875" style="615" customWidth="1"/>
    <col min="12" max="12" width="9.77734375" style="615"/>
    <col min="13" max="13" width="13.109375" style="615" customWidth="1"/>
    <col min="14" max="14" width="9.33203125" style="615" customWidth="1"/>
    <col min="15" max="16384" width="9.77734375" style="615"/>
  </cols>
  <sheetData>
    <row r="1" spans="1:17" ht="18">
      <c r="A1" s="845"/>
      <c r="B1" s="845"/>
      <c r="C1" s="687" t="s">
        <v>806</v>
      </c>
      <c r="D1" s="688"/>
      <c r="E1" s="618"/>
      <c r="F1" s="618"/>
      <c r="G1" s="618"/>
      <c r="K1" s="616" t="s">
        <v>807</v>
      </c>
      <c r="L1" s="1116" t="s">
        <v>901</v>
      </c>
      <c r="M1" s="866">
        <v>3</v>
      </c>
      <c r="N1" s="866">
        <v>4</v>
      </c>
      <c r="O1" s="866">
        <v>5</v>
      </c>
      <c r="P1" s="866">
        <v>6</v>
      </c>
      <c r="Q1" s="866">
        <v>7</v>
      </c>
    </row>
    <row r="2" spans="1:17" ht="11.25" customHeight="1" thickBot="1">
      <c r="A2" s="845"/>
      <c r="B2" s="845"/>
      <c r="C2" s="867"/>
      <c r="D2" s="868"/>
      <c r="J2" s="678"/>
      <c r="K2" s="616" t="s">
        <v>808</v>
      </c>
      <c r="L2" s="618"/>
    </row>
    <row r="3" spans="1:17" ht="16.5" thickTop="1">
      <c r="A3" s="844"/>
      <c r="B3" s="843"/>
      <c r="C3" s="861"/>
      <c r="D3" s="860"/>
      <c r="E3" s="696"/>
      <c r="F3" s="696"/>
      <c r="G3" s="696"/>
      <c r="H3" s="869"/>
      <c r="I3" s="697"/>
      <c r="J3" s="678"/>
      <c r="K3" s="616" t="s">
        <v>809</v>
      </c>
      <c r="L3" s="618"/>
    </row>
    <row r="4" spans="1:17" ht="15.75">
      <c r="A4" s="705"/>
      <c r="B4" s="842"/>
      <c r="C4" s="700" t="str">
        <f>'Cover page'!E13</f>
        <v>Member state: Czechia</v>
      </c>
      <c r="D4" s="701"/>
      <c r="E4" s="859"/>
      <c r="F4" s="859" t="s">
        <v>718</v>
      </c>
      <c r="G4" s="859"/>
      <c r="H4" s="870"/>
      <c r="I4" s="871"/>
      <c r="K4" s="616" t="s">
        <v>810</v>
      </c>
      <c r="L4" s="618"/>
      <c r="N4" s="678"/>
    </row>
    <row r="5" spans="1:17" ht="15.75">
      <c r="A5" s="705" t="s">
        <v>15</v>
      </c>
      <c r="B5" s="706"/>
      <c r="C5" s="707" t="s">
        <v>719</v>
      </c>
      <c r="D5" s="708">
        <f>'Table 1'!E5</f>
        <v>2016</v>
      </c>
      <c r="E5" s="708">
        <f>'Table 1'!F5</f>
        <v>2017</v>
      </c>
      <c r="F5" s="708">
        <f>'Table 1'!G5</f>
        <v>2018</v>
      </c>
      <c r="G5" s="708">
        <f>'Table 1'!H5</f>
        <v>2019</v>
      </c>
      <c r="H5" s="714"/>
      <c r="I5" s="871"/>
      <c r="N5" s="678"/>
    </row>
    <row r="6" spans="1:17" ht="15.75">
      <c r="A6" s="705"/>
      <c r="B6" s="710"/>
      <c r="C6" s="711" t="str">
        <f>'Cover page'!E14</f>
        <v>Date: 30/09/2020</v>
      </c>
      <c r="D6" s="872"/>
      <c r="E6" s="872"/>
      <c r="F6" s="872"/>
      <c r="G6" s="873"/>
      <c r="H6" s="874"/>
      <c r="I6" s="871"/>
      <c r="N6" s="678"/>
    </row>
    <row r="7" spans="1:17" ht="10.5" customHeight="1" thickBot="1">
      <c r="A7" s="705"/>
      <c r="B7" s="715"/>
      <c r="C7" s="875"/>
      <c r="D7" s="876"/>
      <c r="E7" s="876"/>
      <c r="F7" s="876"/>
      <c r="G7" s="877"/>
      <c r="H7" s="878"/>
      <c r="I7" s="871"/>
      <c r="N7" s="678"/>
    </row>
    <row r="8" spans="1:17" ht="17.25" thickTop="1" thickBot="1">
      <c r="A8" s="719" t="s">
        <v>118</v>
      </c>
      <c r="B8" s="720"/>
      <c r="C8" s="879" t="s">
        <v>811</v>
      </c>
      <c r="D8" s="880">
        <v>2147</v>
      </c>
      <c r="E8" s="881">
        <v>11245</v>
      </c>
      <c r="F8" s="881">
        <v>16835</v>
      </c>
      <c r="G8" s="882">
        <v>12709</v>
      </c>
      <c r="H8" s="883"/>
      <c r="I8" s="884"/>
      <c r="N8" s="678"/>
    </row>
    <row r="9" spans="1:17" ht="16.5" thickTop="1">
      <c r="A9" s="719"/>
      <c r="B9" s="699"/>
      <c r="C9" s="885" t="s">
        <v>812</v>
      </c>
      <c r="D9" s="886" t="s">
        <v>808</v>
      </c>
      <c r="E9" s="886" t="s">
        <v>808</v>
      </c>
      <c r="F9" s="886" t="s">
        <v>808</v>
      </c>
      <c r="G9" s="886" t="s">
        <v>808</v>
      </c>
      <c r="H9" s="887"/>
      <c r="I9" s="704"/>
      <c r="N9" s="678"/>
    </row>
    <row r="10" spans="1:17" ht="15.75">
      <c r="A10" s="719"/>
      <c r="B10" s="699"/>
      <c r="C10" s="888"/>
      <c r="D10" s="889"/>
      <c r="E10" s="787"/>
      <c r="F10" s="787"/>
      <c r="G10" s="787"/>
      <c r="H10" s="890"/>
      <c r="I10" s="704"/>
      <c r="N10" s="678"/>
    </row>
    <row r="11" spans="1:17" ht="15.75">
      <c r="A11" s="719" t="s">
        <v>119</v>
      </c>
      <c r="B11" s="720"/>
      <c r="C11" s="891" t="s">
        <v>813</v>
      </c>
      <c r="D11" s="892">
        <v>0</v>
      </c>
      <c r="E11" s="892">
        <v>0</v>
      </c>
      <c r="F11" s="892">
        <v>-13</v>
      </c>
      <c r="G11" s="892">
        <v>0</v>
      </c>
      <c r="H11" s="893"/>
      <c r="I11" s="704"/>
      <c r="N11" s="678"/>
    </row>
    <row r="12" spans="1:17" ht="15.75">
      <c r="A12" s="719" t="s">
        <v>120</v>
      </c>
      <c r="B12" s="720"/>
      <c r="C12" s="894" t="s">
        <v>814</v>
      </c>
      <c r="D12" s="892">
        <v>0</v>
      </c>
      <c r="E12" s="892">
        <v>0</v>
      </c>
      <c r="F12" s="892">
        <v>0</v>
      </c>
      <c r="G12" s="892">
        <v>0</v>
      </c>
      <c r="H12" s="893"/>
      <c r="I12" s="704"/>
      <c r="N12" s="678"/>
    </row>
    <row r="13" spans="1:17" ht="15.75">
      <c r="A13" s="719" t="s">
        <v>121</v>
      </c>
      <c r="B13" s="720"/>
      <c r="C13" s="895" t="s">
        <v>815</v>
      </c>
      <c r="D13" s="892">
        <v>0</v>
      </c>
      <c r="E13" s="892">
        <v>0</v>
      </c>
      <c r="F13" s="892">
        <v>0</v>
      </c>
      <c r="G13" s="892">
        <v>0</v>
      </c>
      <c r="H13" s="893" t="s">
        <v>816</v>
      </c>
      <c r="I13" s="704"/>
      <c r="N13" s="678"/>
    </row>
    <row r="14" spans="1:17" ht="15.75">
      <c r="A14" s="719" t="s">
        <v>122</v>
      </c>
      <c r="B14" s="720"/>
      <c r="C14" s="895" t="s">
        <v>817</v>
      </c>
      <c r="D14" s="892">
        <v>0</v>
      </c>
      <c r="E14" s="892">
        <v>0</v>
      </c>
      <c r="F14" s="892">
        <v>-13</v>
      </c>
      <c r="G14" s="892">
        <v>0</v>
      </c>
      <c r="H14" s="893" t="s">
        <v>818</v>
      </c>
      <c r="I14" s="704"/>
      <c r="N14" s="678"/>
    </row>
    <row r="15" spans="1:17" ht="16.5" thickBot="1">
      <c r="A15" s="719" t="s">
        <v>123</v>
      </c>
      <c r="B15" s="720"/>
      <c r="C15" s="896" t="s">
        <v>819</v>
      </c>
      <c r="D15" s="892">
        <v>0</v>
      </c>
      <c r="E15" s="892">
        <v>0</v>
      </c>
      <c r="F15" s="892">
        <v>0</v>
      </c>
      <c r="G15" s="892">
        <v>0</v>
      </c>
      <c r="H15" s="893"/>
      <c r="I15" s="704"/>
      <c r="N15" s="678"/>
    </row>
    <row r="16" spans="1:17" ht="16.5" thickBot="1">
      <c r="A16" s="897" t="s">
        <v>276</v>
      </c>
      <c r="B16" s="720"/>
      <c r="C16" s="898" t="s">
        <v>820</v>
      </c>
      <c r="D16" s="892">
        <v>0</v>
      </c>
      <c r="E16" s="892">
        <v>0</v>
      </c>
      <c r="F16" s="892">
        <v>0</v>
      </c>
      <c r="G16" s="892">
        <v>0</v>
      </c>
      <c r="H16" s="893"/>
      <c r="I16" s="704"/>
      <c r="N16" s="678"/>
    </row>
    <row r="17" spans="1:14" ht="15.75">
      <c r="A17" s="829" t="s">
        <v>124</v>
      </c>
      <c r="B17" s="720"/>
      <c r="C17" s="899" t="s">
        <v>821</v>
      </c>
      <c r="D17" s="900"/>
      <c r="E17" s="900"/>
      <c r="F17" s="900"/>
      <c r="G17" s="900"/>
      <c r="H17" s="901"/>
      <c r="I17" s="704"/>
      <c r="N17" s="678"/>
    </row>
    <row r="18" spans="1:14" ht="15.75">
      <c r="A18" s="829" t="s">
        <v>125</v>
      </c>
      <c r="B18" s="720"/>
      <c r="C18" s="899" t="s">
        <v>822</v>
      </c>
      <c r="D18" s="900"/>
      <c r="E18" s="900"/>
      <c r="F18" s="900"/>
      <c r="G18" s="900"/>
      <c r="H18" s="901"/>
      <c r="I18" s="704"/>
      <c r="N18" s="678"/>
    </row>
    <row r="19" spans="1:14" ht="15.75">
      <c r="A19" s="719"/>
      <c r="B19" s="699"/>
      <c r="C19" s="902"/>
      <c r="D19" s="903"/>
      <c r="E19" s="904"/>
      <c r="F19" s="904"/>
      <c r="G19" s="904"/>
      <c r="H19" s="893"/>
      <c r="I19" s="704"/>
      <c r="N19" s="678"/>
    </row>
    <row r="20" spans="1:14" ht="15.75">
      <c r="A20" s="719" t="s">
        <v>126</v>
      </c>
      <c r="B20" s="720"/>
      <c r="C20" s="891" t="s">
        <v>823</v>
      </c>
      <c r="D20" s="905">
        <v>267</v>
      </c>
      <c r="E20" s="905">
        <v>180</v>
      </c>
      <c r="F20" s="905">
        <v>43</v>
      </c>
      <c r="G20" s="905">
        <v>-262</v>
      </c>
      <c r="H20" s="893" t="s">
        <v>824</v>
      </c>
      <c r="I20" s="704"/>
      <c r="N20" s="678"/>
    </row>
    <row r="21" spans="1:14" ht="15.75">
      <c r="A21" s="829" t="s">
        <v>127</v>
      </c>
      <c r="B21" s="720"/>
      <c r="C21" s="899" t="s">
        <v>825</v>
      </c>
      <c r="D21" s="900"/>
      <c r="E21" s="900"/>
      <c r="F21" s="900"/>
      <c r="G21" s="900"/>
      <c r="H21" s="901"/>
      <c r="I21" s="704"/>
      <c r="N21" s="678"/>
    </row>
    <row r="22" spans="1:14" ht="15.75">
      <c r="A22" s="829" t="s">
        <v>128</v>
      </c>
      <c r="B22" s="720"/>
      <c r="C22" s="899" t="s">
        <v>826</v>
      </c>
      <c r="D22" s="900"/>
      <c r="E22" s="900"/>
      <c r="F22" s="900"/>
      <c r="G22" s="900"/>
      <c r="H22" s="901"/>
      <c r="I22" s="704"/>
      <c r="N22" s="678"/>
    </row>
    <row r="23" spans="1:14" ht="15.75">
      <c r="A23" s="719"/>
      <c r="B23" s="851"/>
      <c r="C23" s="863"/>
      <c r="D23" s="903"/>
      <c r="E23" s="904"/>
      <c r="F23" s="904"/>
      <c r="G23" s="904"/>
      <c r="H23" s="893"/>
      <c r="I23" s="704"/>
      <c r="N23" s="678"/>
    </row>
    <row r="24" spans="1:14" ht="15.75">
      <c r="A24" s="719" t="s">
        <v>129</v>
      </c>
      <c r="B24" s="720"/>
      <c r="C24" s="906" t="s">
        <v>827</v>
      </c>
      <c r="D24" s="905" t="s">
        <v>708</v>
      </c>
      <c r="E24" s="905" t="s">
        <v>708</v>
      </c>
      <c r="F24" s="905" t="s">
        <v>708</v>
      </c>
      <c r="G24" s="905" t="s">
        <v>708</v>
      </c>
      <c r="H24" s="893" t="s">
        <v>828</v>
      </c>
      <c r="I24" s="704"/>
      <c r="N24" s="678"/>
    </row>
    <row r="25" spans="1:14" ht="15.75">
      <c r="A25" s="719"/>
      <c r="B25" s="851"/>
      <c r="C25" s="863"/>
      <c r="D25" s="903"/>
      <c r="E25" s="904"/>
      <c r="F25" s="904"/>
      <c r="G25" s="904"/>
      <c r="H25" s="893"/>
      <c r="I25" s="704"/>
      <c r="N25" s="678"/>
    </row>
    <row r="26" spans="1:14" ht="15.75">
      <c r="A26" s="719" t="s">
        <v>324</v>
      </c>
      <c r="B26" s="720"/>
      <c r="C26" s="891" t="s">
        <v>829</v>
      </c>
      <c r="D26" s="905">
        <v>-4564</v>
      </c>
      <c r="E26" s="905">
        <v>-8066</v>
      </c>
      <c r="F26" s="905">
        <v>-5741</v>
      </c>
      <c r="G26" s="905">
        <v>-7076</v>
      </c>
      <c r="H26" s="893" t="s">
        <v>830</v>
      </c>
      <c r="I26" s="704"/>
      <c r="N26" s="678"/>
    </row>
    <row r="27" spans="1:14" ht="15.75">
      <c r="A27" s="829" t="s">
        <v>325</v>
      </c>
      <c r="B27" s="720"/>
      <c r="C27" s="899" t="s">
        <v>825</v>
      </c>
      <c r="D27" s="900"/>
      <c r="E27" s="900"/>
      <c r="F27" s="900"/>
      <c r="G27" s="900"/>
      <c r="H27" s="901"/>
      <c r="I27" s="704"/>
      <c r="N27" s="678"/>
    </row>
    <row r="28" spans="1:14" ht="15.75">
      <c r="A28" s="829" t="s">
        <v>326</v>
      </c>
      <c r="B28" s="720"/>
      <c r="C28" s="899" t="s">
        <v>826</v>
      </c>
      <c r="D28" s="900"/>
      <c r="E28" s="900"/>
      <c r="F28" s="900"/>
      <c r="G28" s="900"/>
      <c r="H28" s="901"/>
      <c r="I28" s="704"/>
      <c r="N28" s="678"/>
    </row>
    <row r="29" spans="1:14" ht="15.75">
      <c r="A29" s="719" t="s">
        <v>327</v>
      </c>
      <c r="B29" s="720"/>
      <c r="C29" s="891" t="s">
        <v>831</v>
      </c>
      <c r="D29" s="905">
        <v>0</v>
      </c>
      <c r="E29" s="905">
        <v>0</v>
      </c>
      <c r="F29" s="905">
        <v>0</v>
      </c>
      <c r="G29" s="905">
        <v>0</v>
      </c>
      <c r="H29" s="893"/>
      <c r="I29" s="704"/>
      <c r="N29" s="678"/>
    </row>
    <row r="30" spans="1:14" ht="15.75">
      <c r="A30" s="829" t="s">
        <v>328</v>
      </c>
      <c r="B30" s="720"/>
      <c r="C30" s="899" t="s">
        <v>825</v>
      </c>
      <c r="D30" s="900"/>
      <c r="E30" s="900"/>
      <c r="F30" s="900"/>
      <c r="G30" s="900"/>
      <c r="H30" s="901"/>
      <c r="I30" s="704"/>
      <c r="N30" s="678"/>
    </row>
    <row r="31" spans="1:14" ht="15.75">
      <c r="A31" s="829" t="s">
        <v>329</v>
      </c>
      <c r="B31" s="720"/>
      <c r="C31" s="899" t="s">
        <v>826</v>
      </c>
      <c r="D31" s="900"/>
      <c r="E31" s="900"/>
      <c r="F31" s="900"/>
      <c r="G31" s="900"/>
      <c r="H31" s="901"/>
      <c r="I31" s="704"/>
      <c r="N31" s="678"/>
    </row>
    <row r="32" spans="1:14" ht="15.75">
      <c r="A32" s="719"/>
      <c r="B32" s="851"/>
      <c r="C32" s="863"/>
      <c r="D32" s="903"/>
      <c r="E32" s="904"/>
      <c r="F32" s="904"/>
      <c r="G32" s="904"/>
      <c r="H32" s="893"/>
      <c r="I32" s="704"/>
      <c r="N32" s="678"/>
    </row>
    <row r="33" spans="1:14" ht="15.75">
      <c r="A33" s="719" t="s">
        <v>130</v>
      </c>
      <c r="B33" s="720"/>
      <c r="C33" s="891" t="s">
        <v>832</v>
      </c>
      <c r="D33" s="905" t="s">
        <v>708</v>
      </c>
      <c r="E33" s="905" t="s">
        <v>708</v>
      </c>
      <c r="F33" s="905" t="s">
        <v>708</v>
      </c>
      <c r="G33" s="905" t="s">
        <v>708</v>
      </c>
      <c r="H33" s="893"/>
      <c r="I33" s="704"/>
      <c r="N33" s="678"/>
    </row>
    <row r="34" spans="1:14" ht="15.75">
      <c r="A34" s="719" t="s">
        <v>131</v>
      </c>
      <c r="B34" s="720"/>
      <c r="C34" s="891" t="s">
        <v>833</v>
      </c>
      <c r="D34" s="905">
        <v>6</v>
      </c>
      <c r="E34" s="905">
        <v>-7</v>
      </c>
      <c r="F34" s="905">
        <v>-37</v>
      </c>
      <c r="G34" s="905">
        <v>-4</v>
      </c>
      <c r="H34" s="893" t="s">
        <v>911</v>
      </c>
      <c r="I34" s="704"/>
      <c r="N34" s="678"/>
    </row>
    <row r="35" spans="1:14" ht="15.75">
      <c r="A35" s="829" t="s">
        <v>132</v>
      </c>
      <c r="B35" s="720"/>
      <c r="C35" s="899" t="s">
        <v>825</v>
      </c>
      <c r="D35" s="900"/>
      <c r="E35" s="900"/>
      <c r="F35" s="900"/>
      <c r="G35" s="900"/>
      <c r="H35" s="901"/>
      <c r="I35" s="704"/>
      <c r="N35" s="678"/>
    </row>
    <row r="36" spans="1:14" ht="15.75">
      <c r="A36" s="829" t="s">
        <v>133</v>
      </c>
      <c r="B36" s="720"/>
      <c r="C36" s="899" t="s">
        <v>826</v>
      </c>
      <c r="D36" s="900"/>
      <c r="E36" s="900"/>
      <c r="F36" s="900"/>
      <c r="G36" s="900"/>
      <c r="H36" s="901"/>
      <c r="I36" s="704"/>
      <c r="N36" s="678"/>
    </row>
    <row r="37" spans="1:14" ht="15.75">
      <c r="A37" s="719"/>
      <c r="B37" s="907"/>
      <c r="C37" s="863"/>
      <c r="D37" s="903"/>
      <c r="E37" s="904"/>
      <c r="F37" s="904"/>
      <c r="G37" s="904"/>
      <c r="H37" s="893"/>
      <c r="I37" s="704"/>
      <c r="N37" s="678"/>
    </row>
    <row r="38" spans="1:14" ht="15.75">
      <c r="A38" s="719" t="s">
        <v>134</v>
      </c>
      <c r="B38" s="720"/>
      <c r="C38" s="891" t="s">
        <v>834</v>
      </c>
      <c r="D38" s="905">
        <v>7030</v>
      </c>
      <c r="E38" s="905">
        <v>4830</v>
      </c>
      <c r="F38" s="905">
        <v>5559</v>
      </c>
      <c r="G38" s="905">
        <v>6024</v>
      </c>
      <c r="H38" s="893"/>
      <c r="I38" s="704"/>
      <c r="N38" s="678"/>
    </row>
    <row r="39" spans="1:14" ht="15.75">
      <c r="A39" s="829" t="s">
        <v>135</v>
      </c>
      <c r="B39" s="720"/>
      <c r="C39" s="899" t="s">
        <v>825</v>
      </c>
      <c r="D39" s="900">
        <v>6055</v>
      </c>
      <c r="E39" s="900">
        <v>5023</v>
      </c>
      <c r="F39" s="900">
        <v>4177</v>
      </c>
      <c r="G39" s="900">
        <v>3840</v>
      </c>
      <c r="H39" s="901" t="s">
        <v>835</v>
      </c>
      <c r="I39" s="704"/>
      <c r="N39" s="678"/>
    </row>
    <row r="40" spans="1:14" ht="15.75">
      <c r="A40" s="829" t="s">
        <v>136</v>
      </c>
      <c r="B40" s="720"/>
      <c r="C40" s="899" t="s">
        <v>826</v>
      </c>
      <c r="D40" s="900"/>
      <c r="E40" s="900"/>
      <c r="F40" s="900"/>
      <c r="G40" s="900"/>
      <c r="H40" s="901" t="s">
        <v>904</v>
      </c>
      <c r="I40" s="704"/>
      <c r="N40" s="678"/>
    </row>
    <row r="41" spans="1:14" ht="15.75">
      <c r="A41" s="829" t="s">
        <v>137</v>
      </c>
      <c r="B41" s="720"/>
      <c r="C41" s="899" t="s">
        <v>836</v>
      </c>
      <c r="D41" s="900">
        <v>975</v>
      </c>
      <c r="E41" s="900">
        <v>-193</v>
      </c>
      <c r="F41" s="900">
        <v>1382</v>
      </c>
      <c r="G41" s="900">
        <v>2184</v>
      </c>
      <c r="H41" s="901" t="s">
        <v>837</v>
      </c>
      <c r="I41" s="704"/>
      <c r="N41" s="678"/>
    </row>
    <row r="42" spans="1:14" ht="16.5" thickBot="1">
      <c r="A42" s="719"/>
      <c r="B42" s="851"/>
      <c r="C42" s="863"/>
      <c r="D42" s="908"/>
      <c r="E42" s="909"/>
      <c r="F42" s="909"/>
      <c r="G42" s="909"/>
      <c r="H42" s="910"/>
      <c r="I42" s="704"/>
      <c r="N42" s="678"/>
    </row>
    <row r="43" spans="1:14" ht="17.25" thickTop="1" thickBot="1">
      <c r="A43" s="719" t="s">
        <v>138</v>
      </c>
      <c r="B43" s="720"/>
      <c r="C43" s="911" t="s">
        <v>838</v>
      </c>
      <c r="D43" s="722">
        <v>4886</v>
      </c>
      <c r="E43" s="722">
        <v>8182</v>
      </c>
      <c r="F43" s="722">
        <v>16646</v>
      </c>
      <c r="G43" s="912">
        <v>11391</v>
      </c>
      <c r="H43" s="724"/>
      <c r="I43" s="884"/>
      <c r="N43" s="678"/>
    </row>
    <row r="44" spans="1:14" ht="16.5" thickTop="1">
      <c r="A44" s="913"/>
      <c r="B44" s="699"/>
      <c r="C44" s="914" t="s">
        <v>839</v>
      </c>
      <c r="D44" s="915"/>
      <c r="E44" s="796"/>
      <c r="F44" s="796"/>
      <c r="G44" s="686"/>
      <c r="H44" s="796"/>
      <c r="I44" s="704"/>
      <c r="J44" s="678"/>
    </row>
    <row r="45" spans="1:14" ht="9" customHeight="1">
      <c r="A45" s="913"/>
      <c r="B45" s="699"/>
      <c r="C45" s="689"/>
      <c r="D45" s="916"/>
      <c r="E45" s="796"/>
      <c r="F45" s="796"/>
      <c r="G45" s="796"/>
      <c r="H45" s="796"/>
      <c r="I45" s="704"/>
      <c r="J45" s="678"/>
    </row>
    <row r="46" spans="1:14" s="816" customFormat="1" ht="15.75">
      <c r="A46" s="913"/>
      <c r="B46" s="699"/>
      <c r="C46" s="917" t="s">
        <v>840</v>
      </c>
      <c r="D46" s="678"/>
      <c r="E46" s="796"/>
      <c r="F46" s="796"/>
      <c r="G46" s="796"/>
      <c r="H46" s="796"/>
      <c r="I46" s="704"/>
      <c r="J46" s="678"/>
    </row>
    <row r="47" spans="1:14" ht="26.25">
      <c r="A47" s="913"/>
      <c r="B47" s="699"/>
      <c r="C47" s="700" t="s">
        <v>841</v>
      </c>
      <c r="D47" s="678"/>
      <c r="E47" s="796"/>
      <c r="F47" s="796"/>
      <c r="G47" s="799"/>
      <c r="H47" s="796"/>
      <c r="I47" s="704"/>
      <c r="J47" s="678"/>
    </row>
    <row r="48" spans="1:14" ht="12" customHeight="1" thickBot="1">
      <c r="A48" s="918"/>
      <c r="B48" s="802"/>
      <c r="C48" s="919"/>
      <c r="D48" s="849"/>
      <c r="E48" s="849"/>
      <c r="F48" s="849"/>
      <c r="G48" s="849"/>
      <c r="H48" s="849"/>
      <c r="I48" s="806"/>
      <c r="K48" s="678"/>
    </row>
    <row r="49" spans="1:11" ht="16.5" thickTop="1">
      <c r="A49" s="685"/>
      <c r="B49" s="686"/>
      <c r="K49" s="678"/>
    </row>
    <row r="50" spans="1:11">
      <c r="A50" s="685"/>
    </row>
    <row r="51" spans="1:11" ht="30" customHeight="1">
      <c r="A51" s="685"/>
      <c r="C51" s="812" t="s">
        <v>733</v>
      </c>
      <c r="D51" s="1137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7"/>
      <c r="F51" s="1137"/>
      <c r="G51" s="1137"/>
      <c r="H51" s="813"/>
      <c r="I51" s="814"/>
    </row>
    <row r="52" spans="1:11" ht="15.75">
      <c r="A52" s="685"/>
      <c r="C52" s="817" t="s">
        <v>777</v>
      </c>
      <c r="D52" s="920"/>
      <c r="E52" s="921"/>
      <c r="F52" s="921"/>
      <c r="G52" s="921"/>
      <c r="H52" s="683"/>
      <c r="I52" s="818"/>
    </row>
    <row r="53" spans="1:11" ht="23.25">
      <c r="A53" s="685"/>
      <c r="C53" s="819" t="s">
        <v>330</v>
      </c>
      <c r="D53" s="820">
        <f>IF(D43="M",0,D43)-IF(D8="M",0,D8)-IF(D11="M",0,D11)-IF(D20="M",0,D20)-IF(D24="M",0,D24)-IF(D26="M",0,D26)-IF(D29="M",0,D29)-IF(D33="M",0,D33)-IF(D34="M",0,D34)-IF(D38="M",0,D38)</f>
        <v>0</v>
      </c>
      <c r="E53" s="820">
        <f>IF(E43="M",0,E43)-IF(E8="M",0,E8)-IF(E11="M",0,E11)-IF(E20="M",0,E20)-IF(E24="M",0,E24)-IF(E26="M",0,E26)-IF(E29="M",0,E29)-IF(E33="M",0,E33)-IF(E34="M",0,E34)-IF(E38="M",0,E38)</f>
        <v>0</v>
      </c>
      <c r="F53" s="820">
        <f>IF(F43="M",0,F43)-IF(F8="M",0,F8)-IF(F11="M",0,F11)-IF(F20="M",0,F20)-IF(F24="M",0,F24)-IF(F26="M",0,F26)-IF(F29="M",0,F29)-IF(F33="M",0,F33)-IF(F34="M",0,F34)-IF(F38="M",0,F38)</f>
        <v>0</v>
      </c>
      <c r="G53" s="820">
        <f>IF(G43="M",0,G43)-IF(G8="M",0,G8)-IF(G11="M",0,G11)-IF(G20="M",0,G20)-IF(G24="M",0,G24)-IF(G26="M",0,G26)-IF(G29="M",0,G29)-IF(G33="M",0,G33)-IF(G34="M",0,G34)-IF(G38="M",0,G38)</f>
        <v>0</v>
      </c>
      <c r="H53" s="683"/>
      <c r="I53" s="818"/>
    </row>
    <row r="54" spans="1:11" ht="15.75">
      <c r="A54" s="685"/>
      <c r="C54" s="819" t="s">
        <v>31</v>
      </c>
      <c r="D54" s="820">
        <f>IF(D11="M",0,D11)-IF(D12="M",0,D12)-IF(D13="M",0,D13)-IF(D14="M",0,D14)</f>
        <v>0</v>
      </c>
      <c r="E54" s="820">
        <f>IF(E11="M",0,E11)-IF(E12="M",0,E12)-IF(E13="M",0,E13)-IF(E14="M",0,E14)</f>
        <v>0</v>
      </c>
      <c r="F54" s="820">
        <f>IF(F11="M",0,F11)-IF(F12="M",0,F12)-IF(F13="M",0,F13)-IF(F14="M",0,F14)</f>
        <v>0</v>
      </c>
      <c r="G54" s="820">
        <f>IF(G11="M",0,G11)-IF(G12="M",0,G12)-IF(G13="M",0,G13)-IF(G14="M",0,G14)</f>
        <v>0</v>
      </c>
      <c r="H54" s="683"/>
      <c r="I54" s="818"/>
    </row>
    <row r="55" spans="1:11" ht="15.75">
      <c r="A55" s="685"/>
      <c r="C55" s="819" t="s">
        <v>32</v>
      </c>
      <c r="D55" s="820">
        <f>D38-SUM(D39:D42)</f>
        <v>0</v>
      </c>
      <c r="E55" s="820">
        <f>E38-SUM(E39:E42)</f>
        <v>0</v>
      </c>
      <c r="F55" s="820">
        <f>F38-SUM(F39:F42)</f>
        <v>0</v>
      </c>
      <c r="G55" s="820">
        <f>G38-SUM(G39:G42)</f>
        <v>0</v>
      </c>
      <c r="H55" s="683"/>
      <c r="I55" s="818"/>
    </row>
    <row r="56" spans="1:11" ht="15.75">
      <c r="A56" s="685"/>
      <c r="C56" s="823" t="s">
        <v>778</v>
      </c>
      <c r="D56" s="824"/>
      <c r="E56" s="824"/>
      <c r="F56" s="824"/>
      <c r="G56" s="824"/>
      <c r="H56" s="683"/>
      <c r="I56" s="818"/>
    </row>
    <row r="57" spans="1:11" ht="15.75">
      <c r="A57" s="681"/>
      <c r="C57" s="825" t="s">
        <v>33</v>
      </c>
      <c r="D57" s="826">
        <f>IF('Table 1'!E14="M",0,'Table 1'!E14)-IF('Table 2D'!D43="M",0,'Table 2D'!D43)</f>
        <v>0</v>
      </c>
      <c r="E57" s="826">
        <f>IF('Table 1'!F14="M",0,'Table 1'!F14)-IF('Table 2D'!E43="M",0,'Table 2D'!E43)</f>
        <v>0</v>
      </c>
      <c r="F57" s="826">
        <f>IF('Table 1'!G14="M",0,'Table 1'!G14)-IF('Table 2D'!F43="M",0,'Table 2D'!F43)</f>
        <v>0</v>
      </c>
      <c r="G57" s="826">
        <f>IF('Table 1'!H14="M",0,'Table 1'!H14)-IF('Table 2D'!G43="M",0,'Table 2D'!G43)</f>
        <v>0</v>
      </c>
      <c r="H57" s="827"/>
      <c r="I57" s="828"/>
    </row>
    <row r="58" spans="1:11">
      <c r="A58" s="681"/>
    </row>
    <row r="59" spans="1:11">
      <c r="A59" s="681"/>
    </row>
    <row r="60" spans="1:11">
      <c r="A60" s="681"/>
    </row>
    <row r="61" spans="1:11">
      <c r="A61" s="685"/>
    </row>
    <row r="62" spans="1:11">
      <c r="A62" s="685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D30" sqref="D30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6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38" t="s">
        <v>554</v>
      </c>
      <c r="F6" s="1138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6" ht="15.75">
      <c r="A8" s="277"/>
      <c r="B8" s="333"/>
      <c r="C8" s="281" t="str">
        <f>'Titulní stránka'!E14</f>
        <v>Datum: 30/09/2020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-34143</v>
      </c>
      <c r="E10" s="95">
        <v>-76733</v>
      </c>
      <c r="F10" s="95">
        <v>-49382</v>
      </c>
      <c r="G10" s="96">
        <v>-15267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-57869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111392</v>
      </c>
      <c r="F12" s="254">
        <f t="shared" si="0"/>
        <v>16760</v>
      </c>
      <c r="G12" s="254">
        <f t="shared" si="0"/>
        <v>24456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30322</v>
      </c>
      <c r="E13" s="113">
        <v>114952</v>
      </c>
      <c r="F13" s="113">
        <v>19650</v>
      </c>
      <c r="G13" s="113">
        <v>23797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-1342</v>
      </c>
      <c r="E14" s="113">
        <v>-47</v>
      </c>
      <c r="F14" s="113">
        <v>-670</v>
      </c>
      <c r="G14" s="113">
        <v>-1352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-9820</v>
      </c>
      <c r="E15" s="113">
        <v>-13942</v>
      </c>
      <c r="F15" s="113">
        <v>-8268</v>
      </c>
      <c r="G15" s="113">
        <v>-4628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6653</v>
      </c>
      <c r="E16" s="115">
        <v>7316</v>
      </c>
      <c r="F16" s="115">
        <v>11028</v>
      </c>
      <c r="G16" s="116">
        <v>12610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-16473</v>
      </c>
      <c r="E17" s="118">
        <v>-21258</v>
      </c>
      <c r="F17" s="118">
        <v>-19296</v>
      </c>
      <c r="G17" s="119">
        <v>-17238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-40</v>
      </c>
      <c r="E18" s="113">
        <v>17</v>
      </c>
      <c r="F18" s="113">
        <v>132</v>
      </c>
      <c r="G18" s="113">
        <v>-30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-9780</v>
      </c>
      <c r="E19" s="113">
        <v>-13959</v>
      </c>
      <c r="F19" s="113">
        <v>-8400</v>
      </c>
      <c r="G19" s="113">
        <v>-4598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7000</v>
      </c>
      <c r="E20" s="121">
        <v>7307</v>
      </c>
      <c r="F20" s="121">
        <v>10895</v>
      </c>
      <c r="G20" s="122">
        <v>12591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-16780</v>
      </c>
      <c r="E21" s="124">
        <v>-21266</v>
      </c>
      <c r="F21" s="124">
        <v>-19295</v>
      </c>
      <c r="G21" s="125">
        <v>-17189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-1039</v>
      </c>
      <c r="E22" s="113">
        <v>-6825</v>
      </c>
      <c r="F22" s="113">
        <v>80</v>
      </c>
      <c r="G22" s="113">
        <v>532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205</v>
      </c>
      <c r="E23" s="113">
        <v>463</v>
      </c>
      <c r="F23" s="113">
        <v>288</v>
      </c>
      <c r="G23" s="113">
        <v>-78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-1244</v>
      </c>
      <c r="E24" s="113">
        <v>-7288</v>
      </c>
      <c r="F24" s="113">
        <v>-208</v>
      </c>
      <c r="G24" s="113">
        <v>610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1465</v>
      </c>
      <c r="E25" s="127">
        <v>619</v>
      </c>
      <c r="F25" s="127">
        <v>1451</v>
      </c>
      <c r="G25" s="128">
        <v>1626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-2709</v>
      </c>
      <c r="E26" s="127">
        <v>-7907</v>
      </c>
      <c r="F26" s="127">
        <v>-1659</v>
      </c>
      <c r="G26" s="128">
        <v>-1016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615</v>
      </c>
      <c r="E27" s="113">
        <v>131</v>
      </c>
      <c r="F27" s="113">
        <v>42</v>
      </c>
      <c r="G27" s="113">
        <v>25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-76195</v>
      </c>
      <c r="E28" s="113">
        <v>18487</v>
      </c>
      <c r="F28" s="113">
        <v>6584</v>
      </c>
      <c r="G28" s="113">
        <v>6894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-410</v>
      </c>
      <c r="E29" s="113">
        <v>-1364</v>
      </c>
      <c r="F29" s="113">
        <v>-658</v>
      </c>
      <c r="G29" s="113">
        <v>-812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7463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-36953</v>
      </c>
      <c r="F31" s="406">
        <f t="shared" si="1"/>
        <v>12886</v>
      </c>
      <c r="G31" s="406">
        <f t="shared" si="1"/>
        <v>-2153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-40</v>
      </c>
      <c r="E32" s="113">
        <v>574</v>
      </c>
      <c r="F32" s="113">
        <v>316</v>
      </c>
      <c r="G32" s="113">
        <v>85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6545</v>
      </c>
      <c r="E33" s="113">
        <v>-29903</v>
      </c>
      <c r="F33" s="113">
        <v>5412</v>
      </c>
      <c r="G33" s="113">
        <v>-5473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3063</v>
      </c>
      <c r="E34" s="113">
        <v>1009</v>
      </c>
      <c r="F34" s="113">
        <v>1888</v>
      </c>
      <c r="G34" s="113">
        <v>1749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-8598</v>
      </c>
      <c r="E36" s="113">
        <v>-6065</v>
      </c>
      <c r="F36" s="113">
        <v>-143</v>
      </c>
      <c r="G36" s="113">
        <v>-1117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5862</v>
      </c>
      <c r="E37" s="113">
        <v>8144</v>
      </c>
      <c r="F37" s="113">
        <v>4141</v>
      </c>
      <c r="G37" s="113">
        <v>4595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80</v>
      </c>
      <c r="E38" s="113">
        <v>105</v>
      </c>
      <c r="F38" s="113">
        <v>35</v>
      </c>
      <c r="G38" s="113">
        <v>29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323</v>
      </c>
      <c r="E40" s="113">
        <v>-13623</v>
      </c>
      <c r="F40" s="113">
        <v>1524</v>
      </c>
      <c r="G40" s="113">
        <v>-2018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228</v>
      </c>
      <c r="E41" s="113">
        <v>2806</v>
      </c>
      <c r="F41" s="113">
        <v>-287</v>
      </c>
      <c r="G41" s="113">
        <v>-3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3239</v>
      </c>
      <c r="E44" s="113">
        <v>-2766</v>
      </c>
      <c r="F44" s="113">
        <v>4661</v>
      </c>
      <c r="G44" s="113">
        <v>-3185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3239</v>
      </c>
      <c r="E45" s="113">
        <v>-2766</v>
      </c>
      <c r="F45" s="113">
        <v>4661</v>
      </c>
      <c r="G45" s="113">
        <v>-3185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-81310</v>
      </c>
      <c r="E48" s="98">
        <v>-5060</v>
      </c>
      <c r="F48" s="98">
        <v>-15075</v>
      </c>
      <c r="G48" s="99">
        <v>3851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39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39"/>
      <c r="F59" s="1139"/>
      <c r="G59" s="1139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30" sqref="G30"/>
    </sheetView>
  </sheetViews>
  <sheetFormatPr defaultColWidth="9.77734375" defaultRowHeight="15"/>
  <cols>
    <col min="1" max="1" width="11.33203125" style="686" hidden="1" customWidth="1"/>
    <col min="2" max="2" width="3.88671875" style="677" customWidth="1"/>
    <col min="3" max="3" width="68" style="832" customWidth="1"/>
    <col min="4" max="7" width="13.33203125" style="816" customWidth="1"/>
    <col min="8" max="8" width="13.6640625" style="816" customWidth="1"/>
    <col min="9" max="9" width="5.33203125" style="816" customWidth="1"/>
    <col min="10" max="10" width="1" style="816" customWidth="1"/>
    <col min="11" max="11" width="0.5546875" style="816" customWidth="1"/>
    <col min="12" max="12" width="9.77734375" style="816"/>
    <col min="13" max="17" width="7.77734375" style="816" customWidth="1"/>
    <col min="18" max="16384" width="9.77734375" style="816"/>
  </cols>
  <sheetData>
    <row r="1" spans="1:16" ht="9.75" customHeight="1">
      <c r="A1" s="865"/>
      <c r="B1" s="864"/>
      <c r="C1" s="863"/>
      <c r="D1" s="862"/>
      <c r="E1" s="685"/>
      <c r="F1" s="685"/>
      <c r="G1" s="685"/>
      <c r="H1" s="685"/>
      <c r="I1" s="685"/>
      <c r="K1" s="678"/>
      <c r="L1" s="616" t="s">
        <v>272</v>
      </c>
      <c r="M1" s="616">
        <v>3</v>
      </c>
      <c r="N1" s="616">
        <v>4</v>
      </c>
      <c r="O1" s="616">
        <v>5</v>
      </c>
      <c r="P1" s="616">
        <v>6</v>
      </c>
    </row>
    <row r="2" spans="1:16" ht="9.75" customHeight="1">
      <c r="A2" s="865"/>
      <c r="B2" s="864"/>
      <c r="C2" s="863"/>
      <c r="D2" s="862"/>
      <c r="E2" s="685"/>
      <c r="F2" s="685"/>
      <c r="G2" s="685"/>
      <c r="H2" s="685"/>
      <c r="I2" s="685"/>
      <c r="K2" s="678"/>
    </row>
    <row r="3" spans="1:16" ht="18">
      <c r="A3" s="845"/>
      <c r="B3" s="614"/>
      <c r="C3" s="687" t="s">
        <v>805</v>
      </c>
      <c r="D3" s="688"/>
      <c r="E3" s="800"/>
      <c r="F3" s="800"/>
      <c r="G3" s="800"/>
      <c r="H3" s="800"/>
      <c r="K3" s="678"/>
      <c r="N3" s="1116"/>
    </row>
    <row r="4" spans="1:16" ht="16.5" thickBot="1">
      <c r="A4" s="845"/>
      <c r="B4" s="614"/>
      <c r="K4" s="678"/>
    </row>
    <row r="5" spans="1:16" ht="16.5" thickTop="1">
      <c r="A5" s="844"/>
      <c r="B5" s="620"/>
      <c r="C5" s="861"/>
      <c r="D5" s="860"/>
      <c r="E5" s="860"/>
      <c r="F5" s="860"/>
      <c r="G5" s="696"/>
      <c r="H5" s="696"/>
      <c r="I5" s="697"/>
      <c r="K5" s="678"/>
      <c r="L5" s="1116" t="s">
        <v>901</v>
      </c>
    </row>
    <row r="6" spans="1:16" ht="15.75">
      <c r="A6" s="705"/>
      <c r="B6" s="626"/>
      <c r="C6" s="700" t="str">
        <f>'Cover page'!E13</f>
        <v>Member state: Czechia</v>
      </c>
      <c r="D6" s="701"/>
      <c r="E6" s="1140" t="s">
        <v>718</v>
      </c>
      <c r="F6" s="1140"/>
      <c r="G6" s="859"/>
      <c r="H6" s="703"/>
      <c r="I6" s="704"/>
    </row>
    <row r="7" spans="1:16" ht="15.75">
      <c r="A7" s="705"/>
      <c r="B7" s="706"/>
      <c r="C7" s="707" t="s">
        <v>719</v>
      </c>
      <c r="D7" s="708">
        <f>'Table 1'!E5</f>
        <v>2016</v>
      </c>
      <c r="E7" s="708">
        <f>'Table 1'!F5</f>
        <v>2017</v>
      </c>
      <c r="F7" s="708">
        <f>'Table 1'!G5</f>
        <v>2018</v>
      </c>
      <c r="G7" s="708">
        <f>'Table 1'!H5</f>
        <v>2019</v>
      </c>
      <c r="H7" s="709"/>
      <c r="I7" s="704"/>
    </row>
    <row r="8" spans="1:16" ht="15.75">
      <c r="A8" s="705"/>
      <c r="B8" s="710"/>
      <c r="C8" s="711" t="str">
        <f>'Cover page'!E14</f>
        <v>Date: 30/09/2020</v>
      </c>
      <c r="D8" s="841"/>
      <c r="E8" s="841"/>
      <c r="F8" s="841"/>
      <c r="G8" s="840"/>
      <c r="H8" s="714"/>
      <c r="I8" s="704"/>
    </row>
    <row r="9" spans="1:16" ht="10.5" customHeight="1" thickBot="1">
      <c r="A9" s="705"/>
      <c r="B9" s="715"/>
      <c r="C9" s="614"/>
      <c r="D9" s="716"/>
      <c r="E9" s="716"/>
      <c r="F9" s="716"/>
      <c r="G9" s="858"/>
      <c r="H9" s="718"/>
      <c r="I9" s="704"/>
    </row>
    <row r="10" spans="1:16" ht="16.5" customHeight="1" thickTop="1" thickBot="1">
      <c r="A10" s="719" t="s">
        <v>139</v>
      </c>
      <c r="B10" s="720"/>
      <c r="C10" s="721" t="s">
        <v>804</v>
      </c>
      <c r="D10" s="722">
        <v>-34143</v>
      </c>
      <c r="E10" s="722">
        <v>-76733</v>
      </c>
      <c r="F10" s="722">
        <v>-49382</v>
      </c>
      <c r="G10" s="723">
        <v>-15267</v>
      </c>
      <c r="H10" s="724"/>
      <c r="I10" s="704"/>
    </row>
    <row r="11" spans="1:16" ht="6" customHeight="1" thickTop="1">
      <c r="A11" s="719"/>
      <c r="B11" s="851"/>
      <c r="C11" s="725"/>
      <c r="D11" s="726"/>
      <c r="E11" s="726"/>
      <c r="F11" s="726"/>
      <c r="G11" s="727"/>
      <c r="H11" s="728"/>
      <c r="I11" s="704"/>
    </row>
    <row r="12" spans="1:16" s="733" customFormat="1" ht="16.5" customHeight="1">
      <c r="A12" s="719" t="s">
        <v>140</v>
      </c>
      <c r="B12" s="720"/>
      <c r="C12" s="729" t="s">
        <v>737</v>
      </c>
      <c r="D12" s="73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-57869</v>
      </c>
      <c r="E12" s="73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111392</v>
      </c>
      <c r="F12" s="730">
        <f t="shared" si="0"/>
        <v>16760</v>
      </c>
      <c r="G12" s="730">
        <f t="shared" si="0"/>
        <v>24456</v>
      </c>
      <c r="H12" s="736"/>
      <c r="I12" s="732"/>
    </row>
    <row r="13" spans="1:16" s="733" customFormat="1" ht="16.5" customHeight="1">
      <c r="A13" s="719" t="s">
        <v>141</v>
      </c>
      <c r="B13" s="720"/>
      <c r="C13" s="734" t="s">
        <v>738</v>
      </c>
      <c r="D13" s="735">
        <v>30322</v>
      </c>
      <c r="E13" s="735">
        <v>114952</v>
      </c>
      <c r="F13" s="735">
        <v>19650</v>
      </c>
      <c r="G13" s="735">
        <v>23797</v>
      </c>
      <c r="H13" s="736"/>
      <c r="I13" s="732"/>
    </row>
    <row r="14" spans="1:16" s="733" customFormat="1" ht="16.5" customHeight="1">
      <c r="A14" s="719" t="s">
        <v>142</v>
      </c>
      <c r="B14" s="720"/>
      <c r="C14" s="734" t="s">
        <v>739</v>
      </c>
      <c r="D14" s="735">
        <v>-1342</v>
      </c>
      <c r="E14" s="735">
        <v>-47</v>
      </c>
      <c r="F14" s="735">
        <v>-670</v>
      </c>
      <c r="G14" s="735">
        <v>-1352</v>
      </c>
      <c r="H14" s="736"/>
      <c r="I14" s="732"/>
    </row>
    <row r="15" spans="1:16" s="733" customFormat="1" ht="16.5" customHeight="1">
      <c r="A15" s="719" t="s">
        <v>143</v>
      </c>
      <c r="B15" s="720"/>
      <c r="C15" s="734" t="s">
        <v>740</v>
      </c>
      <c r="D15" s="735">
        <v>-9820</v>
      </c>
      <c r="E15" s="735">
        <v>-13942</v>
      </c>
      <c r="F15" s="735">
        <v>-8268</v>
      </c>
      <c r="G15" s="735">
        <v>-4628</v>
      </c>
      <c r="H15" s="736"/>
      <c r="I15" s="732"/>
    </row>
    <row r="16" spans="1:16" s="733" customFormat="1" ht="16.5" customHeight="1">
      <c r="A16" s="719" t="s">
        <v>144</v>
      </c>
      <c r="B16" s="720"/>
      <c r="C16" s="737" t="s">
        <v>803</v>
      </c>
      <c r="D16" s="738">
        <v>6653</v>
      </c>
      <c r="E16" s="739">
        <v>7316</v>
      </c>
      <c r="F16" s="739">
        <v>11028</v>
      </c>
      <c r="G16" s="740">
        <v>12610</v>
      </c>
      <c r="H16" s="736"/>
      <c r="I16" s="732"/>
    </row>
    <row r="17" spans="1:9" s="733" customFormat="1" ht="16.5" customHeight="1">
      <c r="A17" s="719" t="s">
        <v>145</v>
      </c>
      <c r="B17" s="720"/>
      <c r="C17" s="737" t="s">
        <v>802</v>
      </c>
      <c r="D17" s="741">
        <v>-16473</v>
      </c>
      <c r="E17" s="742">
        <v>-21258</v>
      </c>
      <c r="F17" s="742">
        <v>-19296</v>
      </c>
      <c r="G17" s="743">
        <v>-17238</v>
      </c>
      <c r="H17" s="736"/>
      <c r="I17" s="732"/>
    </row>
    <row r="18" spans="1:9" s="733" customFormat="1" ht="16.5" customHeight="1">
      <c r="A18" s="719" t="s">
        <v>146</v>
      </c>
      <c r="B18" s="720"/>
      <c r="C18" s="744" t="s">
        <v>801</v>
      </c>
      <c r="D18" s="735">
        <v>-40</v>
      </c>
      <c r="E18" s="735">
        <v>17</v>
      </c>
      <c r="F18" s="735">
        <v>132</v>
      </c>
      <c r="G18" s="735">
        <v>-30</v>
      </c>
      <c r="H18" s="736"/>
      <c r="I18" s="732"/>
    </row>
    <row r="19" spans="1:9" s="733" customFormat="1" ht="16.5" customHeight="1">
      <c r="A19" s="719" t="s">
        <v>147</v>
      </c>
      <c r="B19" s="720"/>
      <c r="C19" s="744" t="s">
        <v>800</v>
      </c>
      <c r="D19" s="735">
        <v>-9780</v>
      </c>
      <c r="E19" s="735">
        <v>-13959</v>
      </c>
      <c r="F19" s="735">
        <v>-8400</v>
      </c>
      <c r="G19" s="735">
        <v>-4598</v>
      </c>
      <c r="H19" s="736"/>
      <c r="I19" s="732"/>
    </row>
    <row r="20" spans="1:9" s="733" customFormat="1" ht="16.5" customHeight="1">
      <c r="A20" s="719" t="s">
        <v>148</v>
      </c>
      <c r="B20" s="720"/>
      <c r="C20" s="745" t="s">
        <v>798</v>
      </c>
      <c r="D20" s="746">
        <v>7000</v>
      </c>
      <c r="E20" s="747">
        <v>7307</v>
      </c>
      <c r="F20" s="747">
        <v>10895</v>
      </c>
      <c r="G20" s="748">
        <v>12591</v>
      </c>
      <c r="H20" s="736"/>
      <c r="I20" s="732"/>
    </row>
    <row r="21" spans="1:9" s="733" customFormat="1" ht="16.5" customHeight="1">
      <c r="A21" s="719" t="s">
        <v>149</v>
      </c>
      <c r="B21" s="720"/>
      <c r="C21" s="745" t="s">
        <v>797</v>
      </c>
      <c r="D21" s="749">
        <v>-16780</v>
      </c>
      <c r="E21" s="750">
        <v>-21266</v>
      </c>
      <c r="F21" s="750">
        <v>-19295</v>
      </c>
      <c r="G21" s="751">
        <v>-17189</v>
      </c>
      <c r="H21" s="736"/>
      <c r="I21" s="732"/>
    </row>
    <row r="22" spans="1:9" s="733" customFormat="1" ht="16.5" customHeight="1">
      <c r="A22" s="719" t="s">
        <v>150</v>
      </c>
      <c r="B22" s="720"/>
      <c r="C22" s="734" t="s">
        <v>747</v>
      </c>
      <c r="D22" s="735">
        <v>-1039</v>
      </c>
      <c r="E22" s="735">
        <v>-6825</v>
      </c>
      <c r="F22" s="735">
        <v>80</v>
      </c>
      <c r="G22" s="735">
        <v>532</v>
      </c>
      <c r="H22" s="736"/>
      <c r="I22" s="732"/>
    </row>
    <row r="23" spans="1:9" s="733" customFormat="1" ht="16.5" customHeight="1">
      <c r="A23" s="719" t="s">
        <v>151</v>
      </c>
      <c r="B23" s="720"/>
      <c r="C23" s="744" t="s">
        <v>799</v>
      </c>
      <c r="D23" s="735">
        <v>205</v>
      </c>
      <c r="E23" s="735">
        <v>463</v>
      </c>
      <c r="F23" s="735">
        <v>288</v>
      </c>
      <c r="G23" s="735">
        <v>-78</v>
      </c>
      <c r="H23" s="736"/>
      <c r="I23" s="732"/>
    </row>
    <row r="24" spans="1:9" s="733" customFormat="1" ht="16.5" customHeight="1">
      <c r="A24" s="719" t="s">
        <v>152</v>
      </c>
      <c r="B24" s="720"/>
      <c r="C24" s="744" t="s">
        <v>749</v>
      </c>
      <c r="D24" s="735">
        <v>-1244</v>
      </c>
      <c r="E24" s="735">
        <v>-7288</v>
      </c>
      <c r="F24" s="735">
        <v>-208</v>
      </c>
      <c r="G24" s="735">
        <v>610</v>
      </c>
      <c r="H24" s="736"/>
      <c r="I24" s="732"/>
    </row>
    <row r="25" spans="1:9" s="733" customFormat="1" ht="16.5" customHeight="1">
      <c r="A25" s="719" t="s">
        <v>153</v>
      </c>
      <c r="B25" s="720"/>
      <c r="C25" s="745" t="s">
        <v>798</v>
      </c>
      <c r="D25" s="752">
        <v>1465</v>
      </c>
      <c r="E25" s="753">
        <v>619</v>
      </c>
      <c r="F25" s="753">
        <v>1451</v>
      </c>
      <c r="G25" s="754">
        <v>1626</v>
      </c>
      <c r="H25" s="736"/>
      <c r="I25" s="732"/>
    </row>
    <row r="26" spans="1:9" s="733" customFormat="1" ht="16.5" customHeight="1" thickBot="1">
      <c r="A26" s="719" t="s">
        <v>154</v>
      </c>
      <c r="B26" s="720"/>
      <c r="C26" s="745" t="s">
        <v>797</v>
      </c>
      <c r="D26" s="752">
        <v>-2709</v>
      </c>
      <c r="E26" s="753">
        <v>-7907</v>
      </c>
      <c r="F26" s="753">
        <v>-1659</v>
      </c>
      <c r="G26" s="754">
        <v>-1016</v>
      </c>
      <c r="H26" s="736"/>
      <c r="I26" s="732"/>
    </row>
    <row r="27" spans="1:9" s="733" customFormat="1" ht="16.5" customHeight="1">
      <c r="A27" s="755" t="s">
        <v>278</v>
      </c>
      <c r="B27" s="857"/>
      <c r="C27" s="734" t="s">
        <v>752</v>
      </c>
      <c r="D27" s="735">
        <v>615</v>
      </c>
      <c r="E27" s="735">
        <v>131</v>
      </c>
      <c r="F27" s="735">
        <v>42</v>
      </c>
      <c r="G27" s="735">
        <v>25</v>
      </c>
      <c r="H27" s="736"/>
      <c r="I27" s="732"/>
    </row>
    <row r="28" spans="1:9" s="733" customFormat="1" ht="16.5" customHeight="1" thickBot="1">
      <c r="A28" s="756" t="s">
        <v>279</v>
      </c>
      <c r="B28" s="857"/>
      <c r="C28" s="734" t="s">
        <v>753</v>
      </c>
      <c r="D28" s="735">
        <v>-76195</v>
      </c>
      <c r="E28" s="735">
        <v>18487</v>
      </c>
      <c r="F28" s="735">
        <v>6584</v>
      </c>
      <c r="G28" s="735">
        <v>6894</v>
      </c>
      <c r="H28" s="736"/>
      <c r="I28" s="732"/>
    </row>
    <row r="29" spans="1:9" s="733" customFormat="1" ht="16.5" customHeight="1">
      <c r="A29" s="719" t="s">
        <v>155</v>
      </c>
      <c r="B29" s="720"/>
      <c r="C29" s="734" t="s">
        <v>754</v>
      </c>
      <c r="D29" s="735">
        <v>-410</v>
      </c>
      <c r="E29" s="735">
        <v>-1364</v>
      </c>
      <c r="F29" s="735">
        <v>-658</v>
      </c>
      <c r="G29" s="735">
        <v>-812</v>
      </c>
      <c r="H29" s="736"/>
      <c r="I29" s="732"/>
    </row>
    <row r="30" spans="1:9" s="733" customFormat="1" ht="16.5" customHeight="1">
      <c r="A30" s="719"/>
      <c r="B30" s="851"/>
      <c r="C30" s="757"/>
      <c r="D30" s="758"/>
      <c r="E30" s="759"/>
      <c r="F30" s="759"/>
      <c r="G30" s="760"/>
      <c r="H30" s="736"/>
      <c r="I30" s="732"/>
    </row>
    <row r="31" spans="1:9" s="733" customFormat="1" ht="16.5" customHeight="1">
      <c r="A31" s="719" t="s">
        <v>156</v>
      </c>
      <c r="B31" s="720"/>
      <c r="C31" s="761" t="s">
        <v>755</v>
      </c>
      <c r="D31" s="76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7463</v>
      </c>
      <c r="E31" s="76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-36953</v>
      </c>
      <c r="F31" s="762">
        <f t="shared" si="1"/>
        <v>12886</v>
      </c>
      <c r="G31" s="762">
        <f t="shared" si="1"/>
        <v>-2153</v>
      </c>
      <c r="H31" s="736"/>
      <c r="I31" s="732"/>
    </row>
    <row r="32" spans="1:9" s="733" customFormat="1" ht="16.5" customHeight="1" thickBot="1">
      <c r="A32" s="719" t="s">
        <v>157</v>
      </c>
      <c r="B32" s="720"/>
      <c r="C32" s="734" t="s">
        <v>756</v>
      </c>
      <c r="D32" s="735">
        <v>-40</v>
      </c>
      <c r="E32" s="735">
        <v>574</v>
      </c>
      <c r="F32" s="735">
        <v>316</v>
      </c>
      <c r="G32" s="735">
        <v>85</v>
      </c>
      <c r="H32" s="736"/>
      <c r="I32" s="732"/>
    </row>
    <row r="33" spans="1:9" s="733" customFormat="1" ht="16.5" customHeight="1" thickBot="1">
      <c r="A33" s="763" t="s">
        <v>280</v>
      </c>
      <c r="B33" s="857"/>
      <c r="C33" s="734" t="s">
        <v>757</v>
      </c>
      <c r="D33" s="735">
        <v>6545</v>
      </c>
      <c r="E33" s="735">
        <v>-29903</v>
      </c>
      <c r="F33" s="735">
        <v>5412</v>
      </c>
      <c r="G33" s="735">
        <v>-5473</v>
      </c>
      <c r="H33" s="736"/>
      <c r="I33" s="732"/>
    </row>
    <row r="34" spans="1:9" s="733" customFormat="1" ht="16.5" customHeight="1">
      <c r="A34" s="719" t="s">
        <v>158</v>
      </c>
      <c r="B34" s="720"/>
      <c r="C34" s="734" t="s">
        <v>758</v>
      </c>
      <c r="D34" s="735">
        <v>3063</v>
      </c>
      <c r="E34" s="735">
        <v>1009</v>
      </c>
      <c r="F34" s="735">
        <v>1888</v>
      </c>
      <c r="G34" s="735">
        <v>1749</v>
      </c>
      <c r="H34" s="736"/>
      <c r="I34" s="732"/>
    </row>
    <row r="35" spans="1:9" s="733" customFormat="1" ht="16.5" customHeight="1">
      <c r="A35" s="719"/>
      <c r="B35" s="851"/>
      <c r="C35" s="764"/>
      <c r="D35" s="765"/>
      <c r="E35" s="766"/>
      <c r="F35" s="766"/>
      <c r="G35" s="767"/>
      <c r="H35" s="736"/>
      <c r="I35" s="732"/>
    </row>
    <row r="36" spans="1:9" s="733" customFormat="1" ht="16.5" customHeight="1">
      <c r="A36" s="719" t="s">
        <v>159</v>
      </c>
      <c r="B36" s="720"/>
      <c r="C36" s="734" t="s">
        <v>759</v>
      </c>
      <c r="D36" s="735">
        <v>-8598</v>
      </c>
      <c r="E36" s="735">
        <v>-6065</v>
      </c>
      <c r="F36" s="735">
        <v>-143</v>
      </c>
      <c r="G36" s="735">
        <v>-1117</v>
      </c>
      <c r="H36" s="736"/>
      <c r="I36" s="732"/>
    </row>
    <row r="37" spans="1:9" s="733" customFormat="1" ht="16.5" customHeight="1">
      <c r="A37" s="719" t="s">
        <v>160</v>
      </c>
      <c r="B37" s="720"/>
      <c r="C37" s="734" t="s">
        <v>760</v>
      </c>
      <c r="D37" s="735">
        <v>5862</v>
      </c>
      <c r="E37" s="735">
        <v>8144</v>
      </c>
      <c r="F37" s="735">
        <v>4141</v>
      </c>
      <c r="G37" s="735">
        <v>4595</v>
      </c>
      <c r="H37" s="736"/>
      <c r="I37" s="732"/>
    </row>
    <row r="38" spans="1:9" s="733" customFormat="1" ht="16.5" customHeight="1">
      <c r="A38" s="719" t="s">
        <v>161</v>
      </c>
      <c r="B38" s="720"/>
      <c r="C38" s="768" t="s">
        <v>761</v>
      </c>
      <c r="D38" s="735">
        <v>80</v>
      </c>
      <c r="E38" s="735">
        <v>105</v>
      </c>
      <c r="F38" s="735">
        <v>35</v>
      </c>
      <c r="G38" s="735">
        <v>29</v>
      </c>
      <c r="H38" s="736"/>
      <c r="I38" s="732"/>
    </row>
    <row r="39" spans="1:9" s="733" customFormat="1" ht="16.5" customHeight="1">
      <c r="A39" s="719"/>
      <c r="B39" s="851"/>
      <c r="C39" s="764"/>
      <c r="D39" s="765"/>
      <c r="E39" s="766"/>
      <c r="F39" s="766"/>
      <c r="G39" s="767"/>
      <c r="H39" s="736"/>
      <c r="I39" s="732"/>
    </row>
    <row r="40" spans="1:9" s="733" customFormat="1" ht="16.5" customHeight="1">
      <c r="A40" s="719" t="s">
        <v>162</v>
      </c>
      <c r="B40" s="720"/>
      <c r="C40" s="734" t="s">
        <v>762</v>
      </c>
      <c r="D40" s="735">
        <v>323</v>
      </c>
      <c r="E40" s="735">
        <v>-13623</v>
      </c>
      <c r="F40" s="735">
        <v>1524</v>
      </c>
      <c r="G40" s="735">
        <v>-2018</v>
      </c>
      <c r="H40" s="736"/>
      <c r="I40" s="732"/>
    </row>
    <row r="41" spans="1:9" s="733" customFormat="1" ht="16.5" customHeight="1">
      <c r="A41" s="719" t="s">
        <v>298</v>
      </c>
      <c r="B41" s="720"/>
      <c r="C41" s="734" t="s">
        <v>763</v>
      </c>
      <c r="D41" s="735">
        <v>228</v>
      </c>
      <c r="E41" s="735">
        <v>2806</v>
      </c>
      <c r="F41" s="735">
        <v>-287</v>
      </c>
      <c r="G41" s="735">
        <v>-3</v>
      </c>
      <c r="H41" s="736"/>
      <c r="I41" s="732"/>
    </row>
    <row r="42" spans="1:9" s="733" customFormat="1" ht="16.5" customHeight="1">
      <c r="A42" s="719" t="s">
        <v>163</v>
      </c>
      <c r="B42" s="720"/>
      <c r="C42" s="734" t="s">
        <v>764</v>
      </c>
      <c r="D42" s="735">
        <v>0</v>
      </c>
      <c r="E42" s="735">
        <v>0</v>
      </c>
      <c r="F42" s="735">
        <v>0</v>
      </c>
      <c r="G42" s="735">
        <v>0</v>
      </c>
      <c r="H42" s="736"/>
      <c r="I42" s="732"/>
    </row>
    <row r="43" spans="1:9" s="733" customFormat="1" ht="16.5" customHeight="1">
      <c r="A43" s="719"/>
      <c r="B43" s="851"/>
      <c r="C43" s="764"/>
      <c r="D43" s="765"/>
      <c r="E43" s="766"/>
      <c r="F43" s="766"/>
      <c r="G43" s="767"/>
      <c r="H43" s="736"/>
      <c r="I43" s="732"/>
    </row>
    <row r="44" spans="1:9" s="733" customFormat="1" ht="16.5" customHeight="1">
      <c r="A44" s="719" t="s">
        <v>164</v>
      </c>
      <c r="B44" s="720"/>
      <c r="C44" s="761" t="s">
        <v>12</v>
      </c>
      <c r="D44" s="735">
        <v>3239</v>
      </c>
      <c r="E44" s="735">
        <v>-2766</v>
      </c>
      <c r="F44" s="735">
        <v>4661</v>
      </c>
      <c r="G44" s="735">
        <v>-3185</v>
      </c>
      <c r="H44" s="736"/>
      <c r="I44" s="732"/>
    </row>
    <row r="45" spans="1:9" s="733" customFormat="1" ht="16.5" customHeight="1">
      <c r="A45" s="719" t="s">
        <v>165</v>
      </c>
      <c r="B45" s="720"/>
      <c r="C45" s="734" t="s">
        <v>765</v>
      </c>
      <c r="D45" s="735">
        <v>3239</v>
      </c>
      <c r="E45" s="735">
        <v>-2766</v>
      </c>
      <c r="F45" s="735">
        <v>4661</v>
      </c>
      <c r="G45" s="735">
        <v>-3185</v>
      </c>
      <c r="H45" s="736"/>
      <c r="I45" s="732"/>
    </row>
    <row r="46" spans="1:9" s="733" customFormat="1" ht="16.5" customHeight="1">
      <c r="A46" s="719" t="s">
        <v>166</v>
      </c>
      <c r="B46" s="720"/>
      <c r="C46" s="734" t="s">
        <v>766</v>
      </c>
      <c r="D46" s="735">
        <v>0</v>
      </c>
      <c r="E46" s="735">
        <v>0</v>
      </c>
      <c r="F46" s="735">
        <v>0</v>
      </c>
      <c r="G46" s="735">
        <v>0</v>
      </c>
      <c r="H46" s="736"/>
      <c r="I46" s="732"/>
    </row>
    <row r="47" spans="1:9" s="733" customFormat="1" ht="11.25" customHeight="1" thickBot="1">
      <c r="A47" s="719"/>
      <c r="B47" s="851"/>
      <c r="C47" s="757"/>
      <c r="D47" s="769"/>
      <c r="E47" s="770"/>
      <c r="F47" s="770"/>
      <c r="G47" s="771"/>
      <c r="H47" s="772"/>
      <c r="I47" s="732"/>
    </row>
    <row r="48" spans="1:9" s="733" customFormat="1" ht="20.25" customHeight="1" thickTop="1" thickBot="1">
      <c r="A48" s="719" t="s">
        <v>167</v>
      </c>
      <c r="B48" s="856"/>
      <c r="C48" s="721" t="s">
        <v>796</v>
      </c>
      <c r="D48" s="773">
        <v>-81310</v>
      </c>
      <c r="E48" s="773">
        <v>-5060</v>
      </c>
      <c r="F48" s="773">
        <v>-15075</v>
      </c>
      <c r="G48" s="774">
        <v>3851</v>
      </c>
      <c r="H48" s="775"/>
      <c r="I48" s="732"/>
    </row>
    <row r="49" spans="1:11" s="733" customFormat="1" ht="9" customHeight="1" thickTop="1" thickBot="1">
      <c r="A49" s="698"/>
      <c r="B49" s="851"/>
      <c r="C49" s="855"/>
      <c r="D49" s="854"/>
      <c r="E49" s="854"/>
      <c r="F49" s="854"/>
      <c r="G49" s="854"/>
      <c r="H49" s="854"/>
      <c r="I49" s="732"/>
    </row>
    <row r="50" spans="1:11" ht="20.25" thickTop="1" thickBot="1">
      <c r="A50" s="698"/>
      <c r="B50" s="853"/>
      <c r="C50" s="852" t="s">
        <v>771</v>
      </c>
      <c r="D50" s="790"/>
      <c r="E50" s="790"/>
      <c r="F50" s="790"/>
      <c r="G50" s="790"/>
      <c r="H50" s="791"/>
      <c r="I50" s="704"/>
      <c r="K50" s="678"/>
    </row>
    <row r="51" spans="1:11" ht="8.25" customHeight="1" thickTop="1">
      <c r="A51" s="698"/>
      <c r="B51" s="851"/>
      <c r="C51" s="792"/>
      <c r="D51" s="793"/>
      <c r="E51" s="830"/>
      <c r="F51" s="830"/>
      <c r="G51" s="830"/>
      <c r="H51" s="830"/>
      <c r="I51" s="704"/>
      <c r="K51" s="678"/>
    </row>
    <row r="52" spans="1:11" ht="15.75">
      <c r="A52" s="698"/>
      <c r="B52" s="851"/>
      <c r="C52" s="831"/>
      <c r="D52" s="678"/>
      <c r="E52" s="796"/>
      <c r="F52" s="796"/>
      <c r="H52" s="796"/>
      <c r="I52" s="704"/>
      <c r="K52" s="678"/>
    </row>
    <row r="53" spans="1:11" ht="15.75">
      <c r="A53" s="698"/>
      <c r="B53" s="851"/>
      <c r="C53" s="797" t="s">
        <v>772</v>
      </c>
      <c r="D53" s="797"/>
      <c r="E53" s="798"/>
      <c r="F53" s="798"/>
      <c r="G53" s="797" t="s">
        <v>773</v>
      </c>
      <c r="H53" s="798"/>
      <c r="I53" s="704"/>
      <c r="K53" s="678"/>
    </row>
    <row r="54" spans="1:11" ht="15.75">
      <c r="A54" s="698"/>
      <c r="B54" s="851"/>
      <c r="C54" s="700" t="s">
        <v>795</v>
      </c>
      <c r="D54" s="797"/>
      <c r="E54" s="798"/>
      <c r="F54" s="798"/>
      <c r="G54" s="797" t="s">
        <v>775</v>
      </c>
      <c r="H54" s="798"/>
      <c r="I54" s="704"/>
      <c r="K54" s="678"/>
    </row>
    <row r="55" spans="1:11" ht="18.75" customHeight="1">
      <c r="A55" s="698"/>
      <c r="B55" s="851"/>
      <c r="C55" s="700" t="s">
        <v>776</v>
      </c>
      <c r="D55" s="799"/>
      <c r="E55" s="798"/>
      <c r="F55" s="798"/>
      <c r="G55" s="800"/>
      <c r="H55" s="798"/>
      <c r="I55" s="704"/>
      <c r="K55" s="678"/>
    </row>
    <row r="56" spans="1:11" ht="9.75" customHeight="1" thickBot="1">
      <c r="A56" s="801"/>
      <c r="B56" s="672"/>
      <c r="C56" s="837"/>
      <c r="D56" s="850"/>
      <c r="E56" s="849"/>
      <c r="F56" s="849"/>
      <c r="G56" s="849"/>
      <c r="H56" s="849"/>
      <c r="I56" s="806"/>
      <c r="K56" s="678"/>
    </row>
    <row r="57" spans="1:11" ht="16.5" thickTop="1">
      <c r="B57" s="848"/>
      <c r="C57" s="808"/>
      <c r="D57" s="678"/>
      <c r="E57" s="678"/>
      <c r="F57" s="678"/>
      <c r="G57" s="678"/>
      <c r="H57" s="678"/>
      <c r="I57" s="678"/>
      <c r="J57" s="678"/>
      <c r="K57" s="678"/>
    </row>
    <row r="59" spans="1:11" ht="30" customHeight="1">
      <c r="C59" s="812" t="s">
        <v>733</v>
      </c>
      <c r="D59" s="1141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1"/>
      <c r="F59" s="1141"/>
      <c r="G59" s="1141"/>
      <c r="H59" s="813"/>
      <c r="I59" s="814"/>
      <c r="J59" s="815"/>
    </row>
    <row r="60" spans="1:11">
      <c r="C60" s="817" t="s">
        <v>777</v>
      </c>
      <c r="D60" s="683"/>
      <c r="E60" s="683"/>
      <c r="F60" s="683"/>
      <c r="G60" s="683"/>
      <c r="H60" s="683"/>
      <c r="I60" s="818"/>
      <c r="J60" s="815"/>
    </row>
    <row r="61" spans="1:11" ht="15.75">
      <c r="C61" s="819" t="s">
        <v>296</v>
      </c>
      <c r="D61" s="820">
        <f>IF(D48="M",0,D48)-IF(D10="M",0,D10)-IF(D12="M",0,D12)-IF(D31="M",0,D31)-IF(D44="M",0,D44)</f>
        <v>0</v>
      </c>
      <c r="E61" s="820">
        <f>IF(E48="M",0,E48)-IF(E10="M",0,E10)-IF(E12="M",0,E12)-IF(E31="M",0,E31)-IF(E44="M",0,E44)</f>
        <v>0</v>
      </c>
      <c r="F61" s="820">
        <f>IF(F48="M",0,F48)-IF(F10="M",0,F10)-IF(F12="M",0,F12)-IF(F31="M",0,F31)-IF(F44="M",0,F44)</f>
        <v>0</v>
      </c>
      <c r="G61" s="820">
        <f>IF(G48="M",0,G48)-IF(G10="M",0,G10)-IF(G12="M",0,G12)-IF(G31="M",0,G31)-IF(G44="M",0,G44)</f>
        <v>0</v>
      </c>
      <c r="H61" s="821"/>
      <c r="I61" s="818"/>
      <c r="J61" s="815"/>
    </row>
    <row r="62" spans="1:11" ht="15.75">
      <c r="C62" s="819" t="s">
        <v>300</v>
      </c>
      <c r="D62" s="820">
        <f>IF(D12="M",0,D12)-IF(D13="M",0,D13)-IF(D14="M",0,D14)-IF(D15="M",0,D15)-IF(D22="M",0,D22)-IF(D27="M",0,D27)-IF(D28="M",0,D28)-IF(D29="M",0,D29)</f>
        <v>0</v>
      </c>
      <c r="E62" s="820">
        <f>IF(E12="M",0,E12)-IF(E13="M",0,E13)-IF(E14="M",0,E14)-IF(E15="M",0,E15)-IF(E22="M",0,E22)-IF(E27="M",0,E27)-IF(E28="M",0,E28)-IF(E29="M",0,E29)</f>
        <v>0</v>
      </c>
      <c r="F62" s="820">
        <f>IF(F12="M",0,F12)-IF(F13="M",0,F13)-IF(F14="M",0,F14)-IF(F15="M",0,F15)-IF(F22="M",0,F22)-IF(F27="M",0,F27)-IF(F28="M",0,F28)-IF(F29="M",0,F29)</f>
        <v>0</v>
      </c>
      <c r="G62" s="820">
        <f>IF(G12="M",0,G12)-IF(G13="M",0,G13)-IF(G14="M",0,G14)-IF(G15="M",0,G15)-IF(G22="M",0,G22)-IF(G27="M",0,G27)-IF(G28="M",0,G28)-IF(G29="M",0,G29)</f>
        <v>0</v>
      </c>
      <c r="H62" s="821"/>
      <c r="I62" s="818"/>
      <c r="J62" s="815"/>
    </row>
    <row r="63" spans="1:11" ht="15.75">
      <c r="C63" s="822" t="s">
        <v>26</v>
      </c>
      <c r="D63" s="820">
        <f>IF(D15="M",0,D15)-IF(D18="M",0,D18)-IF(D19="M",0,D19)</f>
        <v>0</v>
      </c>
      <c r="E63" s="820">
        <f>IF(E15="M",0,E15)-IF(E18="M",0,E18)-IF(E19="M",0,E19)</f>
        <v>0</v>
      </c>
      <c r="F63" s="820">
        <f>IF(F15="M",0,F15)-IF(F18="M",0,F18)-IF(F19="M",0,F19)</f>
        <v>0</v>
      </c>
      <c r="G63" s="820">
        <f>IF(G15="M",0,G15)-IF(G18="M",0,G18)-IF(G19="M",0,G19)</f>
        <v>0</v>
      </c>
      <c r="H63" s="821"/>
      <c r="I63" s="818"/>
      <c r="J63" s="815"/>
    </row>
    <row r="64" spans="1:11" ht="15.75">
      <c r="C64" s="819" t="s">
        <v>19</v>
      </c>
      <c r="D64" s="820">
        <f>IF(D15="M",0,D15)-IF(D16="M",0,D16)-IF(D17="M",0,D17)</f>
        <v>0</v>
      </c>
      <c r="E64" s="820">
        <f>IF(E15="M",0,E15)-IF(E16="M",0,E16)-IF(E17="M",0,E17)</f>
        <v>0</v>
      </c>
      <c r="F64" s="820">
        <f>IF(F15="M",0,F15)-IF(F16="M",0,F16)-IF(F17="M",0,F17)</f>
        <v>0</v>
      </c>
      <c r="G64" s="820">
        <f>IF(G15="M",0,G15)-IF(G16="M",0,G16)-IF(G17="M",0,G17)</f>
        <v>0</v>
      </c>
      <c r="H64" s="821"/>
      <c r="I64" s="818"/>
      <c r="J64" s="815"/>
    </row>
    <row r="65" spans="3:10" ht="15.75">
      <c r="C65" s="819" t="s">
        <v>24</v>
      </c>
      <c r="D65" s="820">
        <f>IF(D19="M",0,D19)-IF(D20="M",0,D20)-IF(D21="M",0,D21)</f>
        <v>0</v>
      </c>
      <c r="E65" s="820">
        <f>IF(E19="M",0,E19)-IF(E20="M",0,E20)-IF(E21="M",0,E21)</f>
        <v>0</v>
      </c>
      <c r="F65" s="820">
        <f>IF(F19="M",0,F19)-IF(F20="M",0,F20)-IF(F21="M",0,F21)</f>
        <v>0</v>
      </c>
      <c r="G65" s="820">
        <f>IF(G19="M",0,G19)-IF(G20="M",0,G20)-IF(G21="M",0,G21)</f>
        <v>0</v>
      </c>
      <c r="H65" s="821"/>
      <c r="I65" s="818"/>
      <c r="J65" s="815"/>
    </row>
    <row r="66" spans="3:10" ht="15.75">
      <c r="C66" s="819" t="s">
        <v>27</v>
      </c>
      <c r="D66" s="820">
        <f>IF(D22="M",0,D22)-IF(D23="M",0,D23)-IF(D24="M",0,D24)</f>
        <v>0</v>
      </c>
      <c r="E66" s="820">
        <f>IF(E22="M",0,E22)-IF(E23="M",0,E23)-IF(E24="M",0,E24)</f>
        <v>0</v>
      </c>
      <c r="F66" s="820">
        <f>IF(F22="M",0,F22)-IF(F23="M",0,F23)-IF(F24="M",0,F24)</f>
        <v>0</v>
      </c>
      <c r="G66" s="820">
        <f>IF(G22="M",0,G22)-IF(G23="M",0,G23)-IF(G24="M",0,G24)</f>
        <v>0</v>
      </c>
      <c r="H66" s="821"/>
      <c r="I66" s="818"/>
      <c r="J66" s="815"/>
    </row>
    <row r="67" spans="3:10" ht="15.75">
      <c r="C67" s="819" t="s">
        <v>25</v>
      </c>
      <c r="D67" s="820">
        <f>IF(D24="M",0,D24)-IF(D25="M",0,D25)-IF(D26="M",0,D26)</f>
        <v>0</v>
      </c>
      <c r="E67" s="820">
        <f>IF(E24="M",0,E24)-IF(E25="M",0,E25)-IF(E26="M",0,E26)</f>
        <v>0</v>
      </c>
      <c r="F67" s="820">
        <f>IF(F24="M",0,F24)-IF(F25="M",0,F25)-IF(F26="M",0,F26)</f>
        <v>0</v>
      </c>
      <c r="G67" s="820">
        <f>IF(G24="M",0,G24)-IF(G25="M",0,G25)-IF(G26="M",0,G26)</f>
        <v>0</v>
      </c>
      <c r="H67" s="821"/>
      <c r="I67" s="818"/>
      <c r="J67" s="815"/>
    </row>
    <row r="68" spans="3:10" ht="23.25">
      <c r="C68" s="819" t="s">
        <v>309</v>
      </c>
      <c r="D68" s="820">
        <f>IF(D31="M",0,D31)-IF(D32="M",0,D32)-IF(D33="M",0,D33)-IF(D34="M",0,D34)-IF(D36="M",0,D36)-IF(D37="M",0,D37)-IF(D38="M",0,D38)-IF(D40="M",0,D40)-IF(D41="M",0,D41)-IF(D42="M",0,D42)</f>
        <v>0</v>
      </c>
      <c r="E68" s="820">
        <f>IF(E31="M",0,E31)-IF(E32="M",0,E32)-IF(E33="M",0,E33)-IF(E34="M",0,E34)-IF(E36="M",0,E36)-IF(E37="M",0,E37)-IF(E38="M",0,E38)-IF(E40="M",0,E40)-IF(E41="M",0,E41)-IF(E42="M",0,E42)</f>
        <v>0</v>
      </c>
      <c r="F68" s="820">
        <f>IF(F31="M",0,F31)-IF(F32="M",0,F32)-IF(F33="M",0,F33)-IF(F34="M",0,F34)-IF(F36="M",0,F36)-IF(F37="M",0,F37)-IF(F38="M",0,F38)-IF(F40="M",0,F40)-IF(F41="M",0,F41)-IF(F42="M",0,F42)</f>
        <v>0</v>
      </c>
      <c r="G68" s="820">
        <f>IF(G31="M",0,G31)-IF(G32="M",0,G32)-IF(G33="M",0,G33)-IF(G34="M",0,G34)-IF(G36="M",0,G36)-IF(G37="M",0,G37)-IF(G38="M",0,G38)-IF(G40="M",0,G40)-IF(G41="M",0,G41)-IF(G42="M",0,G42)</f>
        <v>0</v>
      </c>
      <c r="H68" s="821"/>
      <c r="I68" s="818"/>
      <c r="J68" s="815"/>
    </row>
    <row r="69" spans="3:10" ht="15.75">
      <c r="C69" s="819" t="s">
        <v>20</v>
      </c>
      <c r="D69" s="820">
        <f>IF(D44="M",0,D44)-IF(D45="M",0,D45)-IF(D46="M",0,D46)</f>
        <v>0</v>
      </c>
      <c r="E69" s="820">
        <f>IF(E44="M",0,E44)-IF(E45="M",0,E45)-IF(E46="M",0,E46)</f>
        <v>0</v>
      </c>
      <c r="F69" s="820">
        <f>IF(F44="M",0,F44)-IF(F45="M",0,F45)-IF(F46="M",0,F46)</f>
        <v>0</v>
      </c>
      <c r="G69" s="820">
        <f>IF(G44="M",0,G44)-IF(G45="M",0,G45)-IF(G46="M",0,G46)</f>
        <v>0</v>
      </c>
      <c r="H69" s="683"/>
      <c r="I69" s="818"/>
    </row>
    <row r="70" spans="3:10" ht="15.75">
      <c r="C70" s="823" t="s">
        <v>778</v>
      </c>
      <c r="D70" s="824"/>
      <c r="E70" s="824"/>
      <c r="F70" s="824"/>
      <c r="G70" s="824"/>
      <c r="H70" s="683"/>
      <c r="I70" s="818"/>
    </row>
    <row r="71" spans="3:10" ht="15.75">
      <c r="C71" s="819" t="s">
        <v>21</v>
      </c>
      <c r="D71" s="824">
        <f>IF('Table 1'!E10="M",0,'Table 1'!E10)+IF('Table 3A'!D10="M",0,'Table 3A'!D10)</f>
        <v>0</v>
      </c>
      <c r="E71" s="824">
        <f>IF('Table 1'!F10="M",0,'Table 1'!F10)+IF('Table 3A'!E10="M",0,'Table 3A'!E10)</f>
        <v>0</v>
      </c>
      <c r="F71" s="824">
        <f>IF('Table 1'!G10="M",0,'Table 1'!G10)+IF('Table 3A'!F10="M",0,'Table 3A'!F10)</f>
        <v>0</v>
      </c>
      <c r="G71" s="824">
        <f>IF('Table 1'!H10="M",0,'Table 1'!H10)+IF('Table 3A'!G10="M",0,'Table 3A'!G10)</f>
        <v>0</v>
      </c>
      <c r="H71" s="683"/>
      <c r="I71" s="818"/>
    </row>
    <row r="72" spans="3:10" ht="15.75">
      <c r="C72" s="819" t="s">
        <v>22</v>
      </c>
      <c r="D72" s="824"/>
      <c r="E72" s="824">
        <f>IF(E48="M",0,E48)-IF('Table 1'!F18="M",0,'Table 1'!F18)+IF('Table 1'!E18="M",0,'Table 1'!E18)</f>
        <v>0</v>
      </c>
      <c r="F72" s="824">
        <f>IF(F48="M",0,F48)-IF('Table 1'!G18="M",0,'Table 1'!G18)+IF('Table 1'!F18="M",0,'Table 1'!F18)</f>
        <v>0</v>
      </c>
      <c r="G72" s="824">
        <f>IF(G48="M",0,G48)-IF('Table 1'!H18="M",0,'Table 1'!H18)+IF('Table 1'!G18="M",0,'Table 1'!G18)</f>
        <v>0</v>
      </c>
      <c r="H72" s="683"/>
      <c r="I72" s="818"/>
    </row>
    <row r="73" spans="3:10" ht="15.75">
      <c r="C73" s="825" t="s">
        <v>23</v>
      </c>
      <c r="D73" s="847"/>
      <c r="E73" s="847"/>
      <c r="F73" s="847"/>
      <c r="G73" s="847"/>
      <c r="H73" s="827"/>
      <c r="I73" s="828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53" sqref="G53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6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38" t="s">
        <v>554</v>
      </c>
      <c r="F6" s="1138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6" ht="15.75">
      <c r="A8" s="277"/>
      <c r="B8" s="333"/>
      <c r="C8" s="281" t="str">
        <f>'Titulní stránka'!E14</f>
        <v>Datum: 30/09/2020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20421</v>
      </c>
      <c r="E10" s="95">
        <v>-26626</v>
      </c>
      <c r="F10" s="95">
        <v>-9181</v>
      </c>
      <c r="G10" s="96">
        <v>33281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-73879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84338</v>
      </c>
      <c r="F12" s="254">
        <f t="shared" si="0"/>
        <v>11531</v>
      </c>
      <c r="G12" s="254">
        <f t="shared" si="0"/>
        <v>4407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21336</v>
      </c>
      <c r="E13" s="113">
        <v>91266</v>
      </c>
      <c r="F13" s="113">
        <v>25266</v>
      </c>
      <c r="G13" s="113">
        <v>4219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-903</v>
      </c>
      <c r="E14" s="113">
        <v>-252</v>
      </c>
      <c r="F14" s="113">
        <v>46</v>
      </c>
      <c r="G14" s="113">
        <v>-1372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-10818</v>
      </c>
      <c r="E15" s="113">
        <v>-14624</v>
      </c>
      <c r="F15" s="113">
        <v>-9662</v>
      </c>
      <c r="G15" s="113">
        <v>-4664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6249</v>
      </c>
      <c r="E16" s="115">
        <v>6704</v>
      </c>
      <c r="F16" s="115">
        <v>8441</v>
      </c>
      <c r="G16" s="116">
        <v>11730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-17067</v>
      </c>
      <c r="E17" s="118">
        <v>-21328</v>
      </c>
      <c r="F17" s="118">
        <v>-18103</v>
      </c>
      <c r="G17" s="119">
        <v>-16394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-27</v>
      </c>
      <c r="E18" s="113">
        <v>-1</v>
      </c>
      <c r="F18" s="113">
        <v>13</v>
      </c>
      <c r="G18" s="113">
        <v>44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-10791</v>
      </c>
      <c r="E19" s="113">
        <v>-14623</v>
      </c>
      <c r="F19" s="113">
        <v>-9675</v>
      </c>
      <c r="G19" s="113">
        <v>-4708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6243</v>
      </c>
      <c r="E20" s="121">
        <v>6704</v>
      </c>
      <c r="F20" s="121">
        <v>8428</v>
      </c>
      <c r="G20" s="122">
        <v>11671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-17034</v>
      </c>
      <c r="E21" s="124">
        <v>-21327</v>
      </c>
      <c r="F21" s="124">
        <v>-18103</v>
      </c>
      <c r="G21" s="125">
        <v>-16379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-1671</v>
      </c>
      <c r="E22" s="113">
        <v>-5268</v>
      </c>
      <c r="F22" s="113">
        <v>-285</v>
      </c>
      <c r="G22" s="113">
        <v>306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-61</v>
      </c>
      <c r="E23" s="113">
        <v>162</v>
      </c>
      <c r="F23" s="113">
        <v>119</v>
      </c>
      <c r="G23" s="113">
        <v>-147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-1610</v>
      </c>
      <c r="E24" s="113">
        <v>-5430</v>
      </c>
      <c r="F24" s="113">
        <v>-404</v>
      </c>
      <c r="G24" s="113">
        <v>453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526</v>
      </c>
      <c r="E25" s="127">
        <v>70</v>
      </c>
      <c r="F25" s="127">
        <v>290</v>
      </c>
      <c r="G25" s="128">
        <v>524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-2136</v>
      </c>
      <c r="E26" s="127">
        <v>-5500</v>
      </c>
      <c r="F26" s="127">
        <v>-694</v>
      </c>
      <c r="G26" s="128">
        <v>-71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633</v>
      </c>
      <c r="E27" s="113">
        <v>-40</v>
      </c>
      <c r="F27" s="113">
        <v>-55</v>
      </c>
      <c r="G27" s="113">
        <v>74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-82015</v>
      </c>
      <c r="E28" s="113">
        <v>14641</v>
      </c>
      <c r="F28" s="113">
        <v>-3106</v>
      </c>
      <c r="G28" s="113">
        <v>6675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-441</v>
      </c>
      <c r="E29" s="113">
        <v>-1385</v>
      </c>
      <c r="F29" s="113">
        <v>-673</v>
      </c>
      <c r="G29" s="113">
        <v>-831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25052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-31975</v>
      </c>
      <c r="F31" s="406">
        <f t="shared" si="1"/>
        <v>14799</v>
      </c>
      <c r="G31" s="406">
        <f t="shared" si="1"/>
        <v>5947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-20</v>
      </c>
      <c r="E32" s="113">
        <v>400</v>
      </c>
      <c r="F32" s="113">
        <v>290</v>
      </c>
      <c r="G32" s="113">
        <v>57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24437</v>
      </c>
      <c r="E33" s="113">
        <v>-24414</v>
      </c>
      <c r="F33" s="113">
        <v>7517</v>
      </c>
      <c r="G33" s="113">
        <v>2843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3063</v>
      </c>
      <c r="E34" s="113">
        <v>1009</v>
      </c>
      <c r="F34" s="113">
        <v>1888</v>
      </c>
      <c r="G34" s="113">
        <v>1749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-8598</v>
      </c>
      <c r="E36" s="113">
        <v>-6065</v>
      </c>
      <c r="F36" s="113">
        <v>-143</v>
      </c>
      <c r="G36" s="113">
        <v>-1117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5684</v>
      </c>
      <c r="E37" s="113">
        <v>8107</v>
      </c>
      <c r="F37" s="113">
        <v>3986</v>
      </c>
      <c r="G37" s="113">
        <v>4533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80</v>
      </c>
      <c r="E38" s="113">
        <v>105</v>
      </c>
      <c r="F38" s="113">
        <v>35</v>
      </c>
      <c r="G38" s="113">
        <v>29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322</v>
      </c>
      <c r="E40" s="113">
        <v>-13918</v>
      </c>
      <c r="F40" s="113">
        <v>1561</v>
      </c>
      <c r="G40" s="113">
        <v>-2147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84</v>
      </c>
      <c r="E41" s="113">
        <v>2801</v>
      </c>
      <c r="F41" s="113">
        <v>-335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2294</v>
      </c>
      <c r="E44" s="113">
        <v>-5387</v>
      </c>
      <c r="F44" s="113">
        <v>534</v>
      </c>
      <c r="G44" s="113">
        <v>-4686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2294</v>
      </c>
      <c r="E45" s="113">
        <v>-5387</v>
      </c>
      <c r="F45" s="113">
        <v>534</v>
      </c>
      <c r="G45" s="113">
        <v>-4686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-26112</v>
      </c>
      <c r="E48" s="98">
        <v>20350</v>
      </c>
      <c r="F48" s="98">
        <v>17683</v>
      </c>
      <c r="G48" s="99">
        <v>38949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1711843</v>
      </c>
      <c r="E51" s="95">
        <v>1732693</v>
      </c>
      <c r="F51" s="95">
        <v>1750586</v>
      </c>
      <c r="G51" s="96">
        <v>1788789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1714021</v>
      </c>
      <c r="E52" s="113">
        <v>1734371</v>
      </c>
      <c r="F52" s="113">
        <v>1752054</v>
      </c>
      <c r="G52" s="113">
        <v>1791003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2178</v>
      </c>
      <c r="E53" s="155">
        <v>1678</v>
      </c>
      <c r="F53" s="155">
        <v>1468</v>
      </c>
      <c r="G53" s="155">
        <v>2214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39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39"/>
      <c r="F64" s="1139"/>
      <c r="G64" s="1139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41" sqref="H41"/>
    </sheetView>
  </sheetViews>
  <sheetFormatPr defaultColWidth="9.77734375" defaultRowHeight="15"/>
  <cols>
    <col min="1" max="1" width="12.21875" style="686" hidden="1" customWidth="1"/>
    <col min="2" max="2" width="3.88671875" style="796" customWidth="1"/>
    <col min="3" max="3" width="68" style="832" customWidth="1"/>
    <col min="4" max="7" width="13.33203125" style="816" customWidth="1"/>
    <col min="8" max="8" width="23.77734375" style="816" customWidth="1"/>
    <col min="9" max="9" width="5.33203125" style="816" customWidth="1"/>
    <col min="10" max="10" width="1" style="816" customWidth="1"/>
    <col min="11" max="11" width="0.5546875" style="816" customWidth="1"/>
    <col min="12" max="12" width="9.77734375" style="816"/>
    <col min="13" max="16" width="5.77734375" style="816" customWidth="1"/>
    <col min="17" max="16384" width="9.77734375" style="816"/>
  </cols>
  <sheetData>
    <row r="1" spans="1:16">
      <c r="A1" s="845"/>
      <c r="B1" s="798"/>
      <c r="C1" s="846"/>
      <c r="D1" s="800"/>
      <c r="E1" s="800"/>
      <c r="F1" s="800"/>
      <c r="G1" s="800"/>
      <c r="L1" s="616" t="s">
        <v>272</v>
      </c>
      <c r="M1" s="616">
        <v>3</v>
      </c>
      <c r="N1" s="616">
        <v>4</v>
      </c>
      <c r="O1" s="616">
        <v>5</v>
      </c>
      <c r="P1" s="616">
        <v>6</v>
      </c>
    </row>
    <row r="2" spans="1:16" ht="18">
      <c r="A2" s="845"/>
      <c r="B2" s="845"/>
      <c r="C2" s="687" t="s">
        <v>794</v>
      </c>
      <c r="D2" s="688"/>
      <c r="E2" s="800"/>
      <c r="F2" s="800"/>
      <c r="G2" s="800"/>
      <c r="K2" s="678"/>
      <c r="L2" s="1116" t="s">
        <v>901</v>
      </c>
    </row>
    <row r="3" spans="1:16" ht="18">
      <c r="A3" s="845"/>
      <c r="B3" s="845"/>
      <c r="C3" s="687" t="s">
        <v>793</v>
      </c>
      <c r="D3" s="688"/>
      <c r="E3" s="800"/>
      <c r="F3" s="800"/>
      <c r="G3" s="800"/>
      <c r="K3" s="678"/>
    </row>
    <row r="4" spans="1:16" ht="16.5" thickBot="1">
      <c r="A4" s="845"/>
      <c r="B4" s="845"/>
      <c r="C4" s="689"/>
      <c r="D4" s="690"/>
      <c r="E4" s="800"/>
      <c r="F4" s="800"/>
      <c r="G4" s="800"/>
      <c r="K4" s="678"/>
    </row>
    <row r="5" spans="1:16" ht="16.5" thickTop="1">
      <c r="A5" s="844"/>
      <c r="B5" s="843"/>
      <c r="C5" s="693"/>
      <c r="D5" s="694"/>
      <c r="E5" s="694"/>
      <c r="F5" s="694"/>
      <c r="G5" s="695"/>
      <c r="H5" s="696"/>
      <c r="I5" s="697"/>
      <c r="K5" s="678"/>
    </row>
    <row r="6" spans="1:16" ht="15.75">
      <c r="A6" s="705"/>
      <c r="B6" s="842"/>
      <c r="C6" s="700" t="str">
        <f>'Cover page'!E13</f>
        <v>Member state: Czechia</v>
      </c>
      <c r="D6" s="701"/>
      <c r="E6" s="1140" t="s">
        <v>718</v>
      </c>
      <c r="F6" s="1140"/>
      <c r="G6" s="702"/>
      <c r="H6" s="703"/>
      <c r="I6" s="704"/>
    </row>
    <row r="7" spans="1:16" ht="15.75">
      <c r="A7" s="705"/>
      <c r="B7" s="706"/>
      <c r="C7" s="707" t="s">
        <v>719</v>
      </c>
      <c r="D7" s="708">
        <f>'Table 1'!E5</f>
        <v>2016</v>
      </c>
      <c r="E7" s="708">
        <f>'Table 1'!F5</f>
        <v>2017</v>
      </c>
      <c r="F7" s="708">
        <f>'Table 1'!G5</f>
        <v>2018</v>
      </c>
      <c r="G7" s="708">
        <f>'Table 1'!H5</f>
        <v>2019</v>
      </c>
      <c r="H7" s="709"/>
      <c r="I7" s="704"/>
    </row>
    <row r="8" spans="1:16" ht="15.75">
      <c r="A8" s="705"/>
      <c r="B8" s="710"/>
      <c r="C8" s="711" t="str">
        <f>'Cover page'!E14</f>
        <v>Date: 30/09/2020</v>
      </c>
      <c r="D8" s="841"/>
      <c r="E8" s="841"/>
      <c r="F8" s="841"/>
      <c r="G8" s="840"/>
      <c r="H8" s="714"/>
      <c r="I8" s="704"/>
    </row>
    <row r="9" spans="1:16" ht="10.5" customHeight="1" thickBot="1">
      <c r="A9" s="705"/>
      <c r="B9" s="715"/>
      <c r="C9" s="677"/>
      <c r="D9" s="716"/>
      <c r="E9" s="716"/>
      <c r="F9" s="716"/>
      <c r="G9" s="717"/>
      <c r="H9" s="718"/>
      <c r="I9" s="704"/>
    </row>
    <row r="10" spans="1:16" ht="17.25" thickTop="1" thickBot="1">
      <c r="A10" s="719" t="s">
        <v>168</v>
      </c>
      <c r="B10" s="720"/>
      <c r="C10" s="721" t="s">
        <v>792</v>
      </c>
      <c r="D10" s="722">
        <v>20421</v>
      </c>
      <c r="E10" s="722">
        <v>-26626</v>
      </c>
      <c r="F10" s="722">
        <v>-9181</v>
      </c>
      <c r="G10" s="723">
        <v>33281</v>
      </c>
      <c r="H10" s="724"/>
      <c r="I10" s="704"/>
    </row>
    <row r="11" spans="1:16" ht="6" customHeight="1" thickTop="1">
      <c r="A11" s="719"/>
      <c r="B11" s="699"/>
      <c r="C11" s="725"/>
      <c r="D11" s="726"/>
      <c r="E11" s="726"/>
      <c r="F11" s="726"/>
      <c r="G11" s="727"/>
      <c r="H11" s="728"/>
      <c r="I11" s="704"/>
    </row>
    <row r="12" spans="1:16" s="733" customFormat="1" ht="16.5" customHeight="1">
      <c r="A12" s="719" t="s">
        <v>169</v>
      </c>
      <c r="B12" s="720"/>
      <c r="C12" s="729" t="s">
        <v>737</v>
      </c>
      <c r="D12" s="73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-73879</v>
      </c>
      <c r="E12" s="73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84338</v>
      </c>
      <c r="F12" s="730">
        <f t="shared" si="0"/>
        <v>11531</v>
      </c>
      <c r="G12" s="730">
        <f t="shared" si="0"/>
        <v>4407</v>
      </c>
      <c r="H12" s="736"/>
      <c r="I12" s="732"/>
    </row>
    <row r="13" spans="1:16" s="733" customFormat="1" ht="16.5" customHeight="1">
      <c r="A13" s="719" t="s">
        <v>170</v>
      </c>
      <c r="B13" s="720"/>
      <c r="C13" s="734" t="s">
        <v>738</v>
      </c>
      <c r="D13" s="735">
        <v>21336</v>
      </c>
      <c r="E13" s="735">
        <v>91266</v>
      </c>
      <c r="F13" s="735">
        <v>25266</v>
      </c>
      <c r="G13" s="735">
        <v>4219</v>
      </c>
      <c r="H13" s="736"/>
      <c r="I13" s="732"/>
    </row>
    <row r="14" spans="1:16" s="733" customFormat="1" ht="16.5" customHeight="1">
      <c r="A14" s="719" t="s">
        <v>171</v>
      </c>
      <c r="B14" s="720"/>
      <c r="C14" s="734" t="s">
        <v>739</v>
      </c>
      <c r="D14" s="735">
        <v>-903</v>
      </c>
      <c r="E14" s="735">
        <v>-252</v>
      </c>
      <c r="F14" s="735">
        <v>46</v>
      </c>
      <c r="G14" s="735">
        <v>-1372</v>
      </c>
      <c r="H14" s="736"/>
      <c r="I14" s="732"/>
    </row>
    <row r="15" spans="1:16" s="733" customFormat="1" ht="16.5" customHeight="1">
      <c r="A15" s="719" t="s">
        <v>172</v>
      </c>
      <c r="B15" s="720"/>
      <c r="C15" s="734" t="s">
        <v>740</v>
      </c>
      <c r="D15" s="735">
        <v>-10818</v>
      </c>
      <c r="E15" s="735">
        <v>-14624</v>
      </c>
      <c r="F15" s="735">
        <v>-9662</v>
      </c>
      <c r="G15" s="735">
        <v>-4664</v>
      </c>
      <c r="H15" s="736"/>
      <c r="I15" s="732"/>
    </row>
    <row r="16" spans="1:16" s="733" customFormat="1" ht="16.5" customHeight="1">
      <c r="A16" s="719" t="s">
        <v>173</v>
      </c>
      <c r="B16" s="720"/>
      <c r="C16" s="737" t="s">
        <v>741</v>
      </c>
      <c r="D16" s="738">
        <v>6249</v>
      </c>
      <c r="E16" s="739">
        <v>6704</v>
      </c>
      <c r="F16" s="739">
        <v>8441</v>
      </c>
      <c r="G16" s="740">
        <v>11730</v>
      </c>
      <c r="H16" s="736"/>
      <c r="I16" s="732"/>
    </row>
    <row r="17" spans="1:9" s="733" customFormat="1" ht="16.5" customHeight="1">
      <c r="A17" s="719" t="s">
        <v>174</v>
      </c>
      <c r="B17" s="720"/>
      <c r="C17" s="737" t="s">
        <v>742</v>
      </c>
      <c r="D17" s="741">
        <v>-17067</v>
      </c>
      <c r="E17" s="742">
        <v>-21328</v>
      </c>
      <c r="F17" s="742">
        <v>-18103</v>
      </c>
      <c r="G17" s="743">
        <v>-16394</v>
      </c>
      <c r="H17" s="736"/>
      <c r="I17" s="732"/>
    </row>
    <row r="18" spans="1:9" s="733" customFormat="1" ht="16.5" customHeight="1">
      <c r="A18" s="719" t="s">
        <v>175</v>
      </c>
      <c r="B18" s="720"/>
      <c r="C18" s="744" t="s">
        <v>743</v>
      </c>
      <c r="D18" s="735">
        <v>-27</v>
      </c>
      <c r="E18" s="735">
        <v>-1</v>
      </c>
      <c r="F18" s="735">
        <v>13</v>
      </c>
      <c r="G18" s="735">
        <v>44</v>
      </c>
      <c r="H18" s="736"/>
      <c r="I18" s="732"/>
    </row>
    <row r="19" spans="1:9" s="733" customFormat="1" ht="16.5" customHeight="1">
      <c r="A19" s="719" t="s">
        <v>176</v>
      </c>
      <c r="B19" s="720"/>
      <c r="C19" s="744" t="s">
        <v>744</v>
      </c>
      <c r="D19" s="735">
        <v>-10791</v>
      </c>
      <c r="E19" s="735">
        <v>-14623</v>
      </c>
      <c r="F19" s="735">
        <v>-9675</v>
      </c>
      <c r="G19" s="735">
        <v>-4708</v>
      </c>
      <c r="H19" s="736"/>
      <c r="I19" s="732"/>
    </row>
    <row r="20" spans="1:9" s="733" customFormat="1" ht="16.5" customHeight="1">
      <c r="A20" s="719" t="s">
        <v>177</v>
      </c>
      <c r="B20" s="720"/>
      <c r="C20" s="745" t="s">
        <v>745</v>
      </c>
      <c r="D20" s="746">
        <v>6243</v>
      </c>
      <c r="E20" s="747">
        <v>6704</v>
      </c>
      <c r="F20" s="747">
        <v>8428</v>
      </c>
      <c r="G20" s="748">
        <v>11671</v>
      </c>
      <c r="H20" s="736"/>
      <c r="I20" s="732"/>
    </row>
    <row r="21" spans="1:9" s="733" customFormat="1" ht="16.5" customHeight="1">
      <c r="A21" s="719" t="s">
        <v>178</v>
      </c>
      <c r="B21" s="720"/>
      <c r="C21" s="745" t="s">
        <v>746</v>
      </c>
      <c r="D21" s="749">
        <v>-17034</v>
      </c>
      <c r="E21" s="750">
        <v>-21327</v>
      </c>
      <c r="F21" s="750">
        <v>-18103</v>
      </c>
      <c r="G21" s="751">
        <v>-16379</v>
      </c>
      <c r="H21" s="736"/>
      <c r="I21" s="732"/>
    </row>
    <row r="22" spans="1:9" s="733" customFormat="1" ht="16.5" customHeight="1">
      <c r="A22" s="719" t="s">
        <v>179</v>
      </c>
      <c r="B22" s="720"/>
      <c r="C22" s="734" t="s">
        <v>747</v>
      </c>
      <c r="D22" s="735">
        <v>-1671</v>
      </c>
      <c r="E22" s="735">
        <v>-5268</v>
      </c>
      <c r="F22" s="735">
        <v>-285</v>
      </c>
      <c r="G22" s="735">
        <v>306</v>
      </c>
      <c r="H22" s="736"/>
      <c r="I22" s="732"/>
    </row>
    <row r="23" spans="1:9" s="733" customFormat="1" ht="16.5" customHeight="1">
      <c r="A23" s="719" t="s">
        <v>180</v>
      </c>
      <c r="B23" s="720"/>
      <c r="C23" s="744" t="s">
        <v>748</v>
      </c>
      <c r="D23" s="735">
        <v>-61</v>
      </c>
      <c r="E23" s="735">
        <v>162</v>
      </c>
      <c r="F23" s="735">
        <v>119</v>
      </c>
      <c r="G23" s="735">
        <v>-147</v>
      </c>
      <c r="H23" s="736"/>
      <c r="I23" s="732"/>
    </row>
    <row r="24" spans="1:9" s="733" customFormat="1" ht="16.5" customHeight="1">
      <c r="A24" s="719" t="s">
        <v>181</v>
      </c>
      <c r="B24" s="720"/>
      <c r="C24" s="744" t="s">
        <v>749</v>
      </c>
      <c r="D24" s="735">
        <v>-1610</v>
      </c>
      <c r="E24" s="735">
        <v>-5430</v>
      </c>
      <c r="F24" s="735">
        <v>-404</v>
      </c>
      <c r="G24" s="735">
        <v>453</v>
      </c>
      <c r="H24" s="736"/>
      <c r="I24" s="732"/>
    </row>
    <row r="25" spans="1:9" s="733" customFormat="1" ht="16.5" customHeight="1">
      <c r="A25" s="719" t="s">
        <v>182</v>
      </c>
      <c r="B25" s="720"/>
      <c r="C25" s="745" t="s">
        <v>750</v>
      </c>
      <c r="D25" s="752">
        <v>526</v>
      </c>
      <c r="E25" s="753">
        <v>70</v>
      </c>
      <c r="F25" s="753">
        <v>290</v>
      </c>
      <c r="G25" s="754">
        <v>524</v>
      </c>
      <c r="H25" s="736"/>
      <c r="I25" s="732"/>
    </row>
    <row r="26" spans="1:9" s="733" customFormat="1" ht="16.5" customHeight="1" thickBot="1">
      <c r="A26" s="719" t="s">
        <v>183</v>
      </c>
      <c r="B26" s="720"/>
      <c r="C26" s="745" t="s">
        <v>751</v>
      </c>
      <c r="D26" s="752">
        <v>-2136</v>
      </c>
      <c r="E26" s="753">
        <v>-5500</v>
      </c>
      <c r="F26" s="753">
        <v>-694</v>
      </c>
      <c r="G26" s="754">
        <v>-71</v>
      </c>
      <c r="H26" s="736"/>
      <c r="I26" s="732"/>
    </row>
    <row r="27" spans="1:9" s="733" customFormat="1" ht="16.5" customHeight="1">
      <c r="A27" s="755" t="s">
        <v>287</v>
      </c>
      <c r="B27" s="720"/>
      <c r="C27" s="734" t="s">
        <v>752</v>
      </c>
      <c r="D27" s="735">
        <v>633</v>
      </c>
      <c r="E27" s="735">
        <v>-40</v>
      </c>
      <c r="F27" s="735">
        <v>-55</v>
      </c>
      <c r="G27" s="735">
        <v>74</v>
      </c>
      <c r="H27" s="736"/>
      <c r="I27" s="732"/>
    </row>
    <row r="28" spans="1:9" s="733" customFormat="1" ht="16.5" customHeight="1" thickBot="1">
      <c r="A28" s="756" t="s">
        <v>286</v>
      </c>
      <c r="B28" s="720"/>
      <c r="C28" s="734" t="s">
        <v>753</v>
      </c>
      <c r="D28" s="735">
        <v>-82015</v>
      </c>
      <c r="E28" s="735">
        <v>14641</v>
      </c>
      <c r="F28" s="735">
        <v>-3106</v>
      </c>
      <c r="G28" s="735">
        <v>6675</v>
      </c>
      <c r="H28" s="736"/>
      <c r="I28" s="732"/>
    </row>
    <row r="29" spans="1:9" s="733" customFormat="1" ht="16.5" customHeight="1">
      <c r="A29" s="719" t="s">
        <v>281</v>
      </c>
      <c r="B29" s="720"/>
      <c r="C29" s="734" t="s">
        <v>754</v>
      </c>
      <c r="D29" s="735">
        <v>-441</v>
      </c>
      <c r="E29" s="735">
        <v>-1385</v>
      </c>
      <c r="F29" s="735">
        <v>-673</v>
      </c>
      <c r="G29" s="735">
        <v>-831</v>
      </c>
      <c r="H29" s="736"/>
      <c r="I29" s="732"/>
    </row>
    <row r="30" spans="1:9" s="733" customFormat="1" ht="16.5" customHeight="1">
      <c r="A30" s="719"/>
      <c r="B30" s="699"/>
      <c r="C30" s="757"/>
      <c r="D30" s="758"/>
      <c r="E30" s="759"/>
      <c r="F30" s="759"/>
      <c r="G30" s="760"/>
      <c r="H30" s="736"/>
      <c r="I30" s="732"/>
    </row>
    <row r="31" spans="1:9" s="733" customFormat="1" ht="16.5" customHeight="1">
      <c r="A31" s="719" t="s">
        <v>184</v>
      </c>
      <c r="B31" s="720"/>
      <c r="C31" s="761" t="s">
        <v>755</v>
      </c>
      <c r="D31" s="76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25052</v>
      </c>
      <c r="E31" s="76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-31975</v>
      </c>
      <c r="F31" s="762">
        <f t="shared" si="1"/>
        <v>14799</v>
      </c>
      <c r="G31" s="762">
        <f t="shared" si="1"/>
        <v>5947</v>
      </c>
      <c r="H31" s="736"/>
      <c r="I31" s="732"/>
    </row>
    <row r="32" spans="1:9" s="733" customFormat="1" ht="16.5" customHeight="1" thickBot="1">
      <c r="A32" s="719" t="s">
        <v>185</v>
      </c>
      <c r="B32" s="720"/>
      <c r="C32" s="734" t="s">
        <v>756</v>
      </c>
      <c r="D32" s="735">
        <v>-20</v>
      </c>
      <c r="E32" s="735">
        <v>400</v>
      </c>
      <c r="F32" s="735">
        <v>290</v>
      </c>
      <c r="G32" s="735">
        <v>57</v>
      </c>
      <c r="H32" s="736"/>
      <c r="I32" s="732"/>
    </row>
    <row r="33" spans="1:9" s="733" customFormat="1" ht="16.5" customHeight="1" thickBot="1">
      <c r="A33" s="763" t="s">
        <v>288</v>
      </c>
      <c r="B33" s="720"/>
      <c r="C33" s="734" t="s">
        <v>757</v>
      </c>
      <c r="D33" s="735">
        <v>24437</v>
      </c>
      <c r="E33" s="735">
        <v>-24414</v>
      </c>
      <c r="F33" s="735">
        <v>7517</v>
      </c>
      <c r="G33" s="735">
        <v>2843</v>
      </c>
      <c r="H33" s="736"/>
      <c r="I33" s="732"/>
    </row>
    <row r="34" spans="1:9" s="733" customFormat="1" ht="16.5" customHeight="1">
      <c r="A34" s="719" t="s">
        <v>186</v>
      </c>
      <c r="B34" s="720"/>
      <c r="C34" s="734" t="s">
        <v>758</v>
      </c>
      <c r="D34" s="735">
        <v>3063</v>
      </c>
      <c r="E34" s="735">
        <v>1009</v>
      </c>
      <c r="F34" s="735">
        <v>1888</v>
      </c>
      <c r="G34" s="735">
        <v>1749</v>
      </c>
      <c r="H34" s="736"/>
      <c r="I34" s="732"/>
    </row>
    <row r="35" spans="1:9" s="733" customFormat="1" ht="16.5" customHeight="1">
      <c r="A35" s="719"/>
      <c r="B35" s="699"/>
      <c r="C35" s="764"/>
      <c r="D35" s="765"/>
      <c r="E35" s="766"/>
      <c r="F35" s="766"/>
      <c r="G35" s="767"/>
      <c r="H35" s="736"/>
      <c r="I35" s="732"/>
    </row>
    <row r="36" spans="1:9" s="733" customFormat="1" ht="16.5" customHeight="1">
      <c r="A36" s="719" t="s">
        <v>187</v>
      </c>
      <c r="B36" s="720"/>
      <c r="C36" s="734" t="s">
        <v>759</v>
      </c>
      <c r="D36" s="735">
        <v>-8598</v>
      </c>
      <c r="E36" s="735">
        <v>-6065</v>
      </c>
      <c r="F36" s="735">
        <v>-143</v>
      </c>
      <c r="G36" s="735">
        <v>-1117</v>
      </c>
      <c r="H36" s="736"/>
      <c r="I36" s="732"/>
    </row>
    <row r="37" spans="1:9" s="733" customFormat="1" ht="16.5" customHeight="1">
      <c r="A37" s="719" t="s">
        <v>188</v>
      </c>
      <c r="B37" s="720"/>
      <c r="C37" s="734" t="s">
        <v>760</v>
      </c>
      <c r="D37" s="735">
        <v>5684</v>
      </c>
      <c r="E37" s="735">
        <v>8107</v>
      </c>
      <c r="F37" s="735">
        <v>3986</v>
      </c>
      <c r="G37" s="735">
        <v>4533</v>
      </c>
      <c r="H37" s="736"/>
      <c r="I37" s="732"/>
    </row>
    <row r="38" spans="1:9" s="733" customFormat="1" ht="16.5" customHeight="1">
      <c r="A38" s="719" t="s">
        <v>189</v>
      </c>
      <c r="B38" s="720"/>
      <c r="C38" s="768" t="s">
        <v>761</v>
      </c>
      <c r="D38" s="735">
        <v>80</v>
      </c>
      <c r="E38" s="735">
        <v>105</v>
      </c>
      <c r="F38" s="735">
        <v>35</v>
      </c>
      <c r="G38" s="735">
        <v>29</v>
      </c>
      <c r="H38" s="736"/>
      <c r="I38" s="732"/>
    </row>
    <row r="39" spans="1:9" s="733" customFormat="1" ht="16.5" customHeight="1">
      <c r="A39" s="719"/>
      <c r="B39" s="699"/>
      <c r="C39" s="764"/>
      <c r="D39" s="765"/>
      <c r="E39" s="766"/>
      <c r="F39" s="766"/>
      <c r="G39" s="767"/>
      <c r="H39" s="736"/>
      <c r="I39" s="732"/>
    </row>
    <row r="40" spans="1:9" s="733" customFormat="1" ht="16.5" customHeight="1">
      <c r="A40" s="719" t="s">
        <v>190</v>
      </c>
      <c r="B40" s="720"/>
      <c r="C40" s="734" t="s">
        <v>762</v>
      </c>
      <c r="D40" s="735">
        <v>322</v>
      </c>
      <c r="E40" s="735">
        <v>-13918</v>
      </c>
      <c r="F40" s="735">
        <v>1561</v>
      </c>
      <c r="G40" s="735">
        <v>-2147</v>
      </c>
      <c r="H40" s="736"/>
      <c r="I40" s="732"/>
    </row>
    <row r="41" spans="1:9" s="733" customFormat="1" ht="16.5" customHeight="1">
      <c r="A41" s="719" t="s">
        <v>299</v>
      </c>
      <c r="B41" s="720"/>
      <c r="C41" s="734" t="s">
        <v>763</v>
      </c>
      <c r="D41" s="735">
        <v>84</v>
      </c>
      <c r="E41" s="735">
        <v>2801</v>
      </c>
      <c r="F41" s="735">
        <v>-335</v>
      </c>
      <c r="G41" s="735">
        <v>0</v>
      </c>
      <c r="H41" s="736"/>
      <c r="I41" s="732"/>
    </row>
    <row r="42" spans="1:9" s="733" customFormat="1" ht="16.5" customHeight="1">
      <c r="A42" s="719" t="s">
        <v>191</v>
      </c>
      <c r="B42" s="720"/>
      <c r="C42" s="734" t="s">
        <v>764</v>
      </c>
      <c r="D42" s="735">
        <v>0</v>
      </c>
      <c r="E42" s="735">
        <v>0</v>
      </c>
      <c r="F42" s="735">
        <v>0</v>
      </c>
      <c r="G42" s="735">
        <v>0</v>
      </c>
      <c r="H42" s="736"/>
      <c r="I42" s="732"/>
    </row>
    <row r="43" spans="1:9" s="733" customFormat="1" ht="16.5" customHeight="1">
      <c r="A43" s="719"/>
      <c r="B43" s="699"/>
      <c r="C43" s="764"/>
      <c r="D43" s="765"/>
      <c r="E43" s="766"/>
      <c r="F43" s="766"/>
      <c r="G43" s="767"/>
      <c r="H43" s="736"/>
      <c r="I43" s="732"/>
    </row>
    <row r="44" spans="1:9" s="733" customFormat="1" ht="16.5" customHeight="1">
      <c r="A44" s="719" t="s">
        <v>192</v>
      </c>
      <c r="B44" s="720"/>
      <c r="C44" s="761" t="s">
        <v>12</v>
      </c>
      <c r="D44" s="735">
        <v>2294</v>
      </c>
      <c r="E44" s="735">
        <v>-5387</v>
      </c>
      <c r="F44" s="735">
        <v>534</v>
      </c>
      <c r="G44" s="735">
        <v>-4686</v>
      </c>
      <c r="H44" s="736"/>
      <c r="I44" s="732"/>
    </row>
    <row r="45" spans="1:9" s="733" customFormat="1" ht="16.5" customHeight="1">
      <c r="A45" s="719" t="s">
        <v>193</v>
      </c>
      <c r="B45" s="720"/>
      <c r="C45" s="734" t="s">
        <v>765</v>
      </c>
      <c r="D45" s="735">
        <v>2294</v>
      </c>
      <c r="E45" s="735">
        <v>-5387</v>
      </c>
      <c r="F45" s="735">
        <v>534</v>
      </c>
      <c r="G45" s="735">
        <v>-4686</v>
      </c>
      <c r="H45" s="736"/>
      <c r="I45" s="732"/>
    </row>
    <row r="46" spans="1:9" s="733" customFormat="1" ht="16.5" customHeight="1">
      <c r="A46" s="719" t="s">
        <v>194</v>
      </c>
      <c r="B46" s="720"/>
      <c r="C46" s="734" t="s">
        <v>766</v>
      </c>
      <c r="D46" s="735">
        <v>0</v>
      </c>
      <c r="E46" s="735">
        <v>0</v>
      </c>
      <c r="F46" s="735">
        <v>0</v>
      </c>
      <c r="G46" s="735">
        <v>0</v>
      </c>
      <c r="H46" s="736"/>
      <c r="I46" s="732"/>
    </row>
    <row r="47" spans="1:9" s="733" customFormat="1" ht="13.5" customHeight="1" thickBot="1">
      <c r="A47" s="719"/>
      <c r="B47" s="699"/>
      <c r="C47" s="757"/>
      <c r="D47" s="769"/>
      <c r="E47" s="770"/>
      <c r="F47" s="770"/>
      <c r="G47" s="771"/>
      <c r="H47" s="772"/>
      <c r="I47" s="732"/>
    </row>
    <row r="48" spans="1:9" s="733" customFormat="1" ht="21.75" customHeight="1" thickTop="1" thickBot="1">
      <c r="A48" s="719" t="s">
        <v>195</v>
      </c>
      <c r="B48" s="720"/>
      <c r="C48" s="721" t="s">
        <v>791</v>
      </c>
      <c r="D48" s="773">
        <v>-26112</v>
      </c>
      <c r="E48" s="773">
        <v>20350</v>
      </c>
      <c r="F48" s="773">
        <v>17683</v>
      </c>
      <c r="G48" s="774">
        <v>38949</v>
      </c>
      <c r="H48" s="775"/>
      <c r="I48" s="732"/>
    </row>
    <row r="49" spans="1:11" ht="9" customHeight="1" thickTop="1" thickBot="1">
      <c r="A49" s="719"/>
      <c r="B49" s="699"/>
      <c r="C49" s="776"/>
      <c r="D49" s="777"/>
      <c r="E49" s="777"/>
      <c r="F49" s="777"/>
      <c r="G49" s="777"/>
      <c r="H49" s="778"/>
      <c r="I49" s="704"/>
    </row>
    <row r="50" spans="1:11" ht="9" customHeight="1" thickTop="1" thickBot="1">
      <c r="A50" s="719"/>
      <c r="B50" s="699"/>
      <c r="C50" s="779"/>
      <c r="D50" s="780"/>
      <c r="E50" s="781"/>
      <c r="F50" s="781"/>
      <c r="G50" s="781"/>
      <c r="H50" s="782"/>
      <c r="I50" s="704"/>
    </row>
    <row r="51" spans="1:11" ht="18.75" thickTop="1" thickBot="1">
      <c r="A51" s="719" t="s">
        <v>196</v>
      </c>
      <c r="B51" s="720"/>
      <c r="C51" s="721" t="s">
        <v>790</v>
      </c>
      <c r="D51" s="722">
        <v>1711843</v>
      </c>
      <c r="E51" s="722">
        <v>1732693</v>
      </c>
      <c r="F51" s="722">
        <v>1750586</v>
      </c>
      <c r="G51" s="723">
        <v>1788789</v>
      </c>
      <c r="H51" s="724"/>
      <c r="I51" s="704"/>
    </row>
    <row r="52" spans="1:11" ht="15.75" thickTop="1">
      <c r="A52" s="719" t="s">
        <v>197</v>
      </c>
      <c r="B52" s="720"/>
      <c r="C52" s="734" t="s">
        <v>789</v>
      </c>
      <c r="D52" s="735">
        <v>1714021</v>
      </c>
      <c r="E52" s="735">
        <v>1734371</v>
      </c>
      <c r="F52" s="735">
        <v>1752054</v>
      </c>
      <c r="G52" s="735">
        <v>1791003</v>
      </c>
      <c r="H52" s="736"/>
      <c r="I52" s="704"/>
    </row>
    <row r="53" spans="1:11">
      <c r="A53" s="719" t="s">
        <v>198</v>
      </c>
      <c r="B53" s="720"/>
      <c r="C53" s="783" t="s">
        <v>788</v>
      </c>
      <c r="D53" s="784">
        <v>2178</v>
      </c>
      <c r="E53" s="784">
        <v>1678</v>
      </c>
      <c r="F53" s="784">
        <v>1468</v>
      </c>
      <c r="G53" s="784">
        <v>2214</v>
      </c>
      <c r="H53" s="785"/>
      <c r="I53" s="704"/>
    </row>
    <row r="54" spans="1:11" ht="9.75" customHeight="1" thickBot="1">
      <c r="A54" s="698"/>
      <c r="B54" s="699"/>
      <c r="C54" s="786"/>
      <c r="D54" s="787"/>
      <c r="E54" s="787"/>
      <c r="F54" s="787"/>
      <c r="G54" s="787"/>
      <c r="H54" s="788"/>
      <c r="I54" s="704"/>
    </row>
    <row r="55" spans="1:11" ht="20.25" thickTop="1" thickBot="1">
      <c r="A55" s="698"/>
      <c r="B55" s="699"/>
      <c r="C55" s="789" t="s">
        <v>771</v>
      </c>
      <c r="D55" s="790"/>
      <c r="E55" s="790"/>
      <c r="F55" s="839"/>
      <c r="G55" s="839"/>
      <c r="H55" s="838"/>
      <c r="I55" s="704"/>
      <c r="K55" s="678"/>
    </row>
    <row r="56" spans="1:11" ht="8.25" customHeight="1" thickTop="1">
      <c r="A56" s="698"/>
      <c r="B56" s="699"/>
      <c r="C56" s="792"/>
      <c r="D56" s="793"/>
      <c r="E56" s="830"/>
      <c r="F56" s="830"/>
      <c r="G56" s="830"/>
      <c r="H56" s="830"/>
      <c r="I56" s="704"/>
      <c r="K56" s="678"/>
    </row>
    <row r="57" spans="1:11" ht="15.75">
      <c r="A57" s="698"/>
      <c r="B57" s="699"/>
      <c r="C57" s="831"/>
      <c r="D57" s="678"/>
      <c r="E57" s="796"/>
      <c r="F57" s="796"/>
      <c r="G57" s="678"/>
      <c r="H57" s="796"/>
      <c r="I57" s="704"/>
      <c r="K57" s="678"/>
    </row>
    <row r="58" spans="1:11" ht="15.75">
      <c r="A58" s="698"/>
      <c r="B58" s="699"/>
      <c r="C58" s="797" t="s">
        <v>772</v>
      </c>
      <c r="D58" s="797"/>
      <c r="E58" s="798"/>
      <c r="F58" s="798"/>
      <c r="G58" s="797" t="s">
        <v>773</v>
      </c>
      <c r="H58" s="796"/>
      <c r="I58" s="704"/>
      <c r="K58" s="678"/>
    </row>
    <row r="59" spans="1:11" ht="15.75">
      <c r="A59" s="698"/>
      <c r="B59" s="699"/>
      <c r="C59" s="700" t="s">
        <v>787</v>
      </c>
      <c r="D59" s="797"/>
      <c r="E59" s="798"/>
      <c r="F59" s="798"/>
      <c r="G59" s="797" t="s">
        <v>775</v>
      </c>
      <c r="H59" s="796"/>
      <c r="I59" s="704"/>
      <c r="K59" s="678"/>
    </row>
    <row r="60" spans="1:11" ht="16.5" customHeight="1">
      <c r="A60" s="698"/>
      <c r="B60" s="699"/>
      <c r="C60" s="700" t="s">
        <v>776</v>
      </c>
      <c r="D60" s="799"/>
      <c r="E60" s="798"/>
      <c r="F60" s="798"/>
      <c r="G60" s="800"/>
      <c r="H60" s="796"/>
      <c r="I60" s="704"/>
      <c r="K60" s="678"/>
    </row>
    <row r="61" spans="1:11" ht="9.75" customHeight="1" thickBot="1">
      <c r="A61" s="801"/>
      <c r="B61" s="802"/>
      <c r="C61" s="837"/>
      <c r="D61" s="836"/>
      <c r="E61" s="835"/>
      <c r="F61" s="835"/>
      <c r="G61" s="835"/>
      <c r="H61" s="835"/>
      <c r="I61" s="806"/>
      <c r="K61" s="678"/>
    </row>
    <row r="62" spans="1:11" ht="16.5" thickTop="1">
      <c r="B62" s="807"/>
      <c r="C62" s="808"/>
      <c r="D62" s="834"/>
      <c r="E62" s="809"/>
      <c r="F62" s="809"/>
      <c r="G62" s="809"/>
      <c r="H62" s="809"/>
      <c r="I62" s="678"/>
      <c r="J62" s="678"/>
      <c r="K62" s="678"/>
    </row>
    <row r="63" spans="1:11" ht="15.75">
      <c r="D63" s="834"/>
      <c r="E63" s="833"/>
      <c r="F63" s="833"/>
      <c r="G63" s="833"/>
      <c r="H63" s="833"/>
    </row>
    <row r="64" spans="1:11" ht="30" customHeight="1">
      <c r="C64" s="812" t="s">
        <v>733</v>
      </c>
      <c r="D64" s="1141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1"/>
      <c r="F64" s="1141"/>
      <c r="G64" s="1141"/>
      <c r="H64" s="813"/>
      <c r="I64" s="814"/>
      <c r="J64" s="815"/>
    </row>
    <row r="65" spans="3:10">
      <c r="C65" s="817" t="s">
        <v>777</v>
      </c>
      <c r="D65" s="683"/>
      <c r="E65" s="683"/>
      <c r="F65" s="683"/>
      <c r="G65" s="683"/>
      <c r="H65" s="683"/>
      <c r="I65" s="818"/>
      <c r="J65" s="815"/>
    </row>
    <row r="66" spans="3:10" ht="15.75">
      <c r="C66" s="819" t="s">
        <v>53</v>
      </c>
      <c r="D66" s="820">
        <f>IF(D48="M",0,D48)-IF(D10="M",0,D10)-IF(D12="M",0,D12)-IF(D31="M",0,D31)-IF(D44="M",0,D44)</f>
        <v>0</v>
      </c>
      <c r="E66" s="820">
        <f>IF(E48="M",0,E48)-IF(E10="M",0,E10)-IF(E12="M",0,E12)-IF(E31="M",0,E31)-IF(E44="M",0,E44)</f>
        <v>0</v>
      </c>
      <c r="F66" s="820">
        <f>IF(F48="M",0,F48)-IF(F10="M",0,F10)-IF(F12="M",0,F12)-IF(F31="M",0,F31)-IF(F44="M",0,F44)</f>
        <v>0</v>
      </c>
      <c r="G66" s="820">
        <f>IF(G48="M",0,G48)-IF(G10="M",0,G10)-IF(G12="M",0,G12)-IF(G31="M",0,G31)-IF(G44="M",0,G44)</f>
        <v>0</v>
      </c>
      <c r="H66" s="821"/>
      <c r="I66" s="818"/>
      <c r="J66" s="815"/>
    </row>
    <row r="67" spans="3:10" ht="15.75">
      <c r="C67" s="819" t="s">
        <v>301</v>
      </c>
      <c r="D67" s="820">
        <f>IF(D12="M",0,D12)-IF(D13="M",0,D13)-IF(D14="M",0,D14)-IF(D15="M",0,D15)-IF(D22="M",0,D22)-IF(D27="M",0,D27)-IF(D28="M",0,D28)-IF(D29="M",0,D29)</f>
        <v>0</v>
      </c>
      <c r="E67" s="820">
        <f>IF(E12="M",0,E12)-IF(E13="M",0,E13)-IF(E14="M",0,E14)-IF(E15="M",0,E15)-IF(E22="M",0,E22)-IF(E27="M",0,E27)-IF(E28="M",0,E28)-IF(E29="M",0,E29)</f>
        <v>0</v>
      </c>
      <c r="F67" s="820">
        <f>IF(F12="M",0,F12)-IF(F13="M",0,F13)-IF(F14="M",0,F14)-IF(F15="M",0,F15)-IF(F22="M",0,F22)-IF(F27="M",0,F27)-IF(F28="M",0,F28)-IF(F29="M",0,F29)</f>
        <v>0</v>
      </c>
      <c r="G67" s="820">
        <f>IF(G12="M",0,G12)-IF(G13="M",0,G13)-IF(G14="M",0,G14)-IF(G15="M",0,G15)-IF(G22="M",0,G22)-IF(G27="M",0,G27)-IF(G28="M",0,G28)-IF(G29="M",0,G29)</f>
        <v>0</v>
      </c>
      <c r="H67" s="821"/>
      <c r="I67" s="818"/>
      <c r="J67" s="815"/>
    </row>
    <row r="68" spans="3:10" ht="15.75">
      <c r="C68" s="822" t="s">
        <v>54</v>
      </c>
      <c r="D68" s="820">
        <f>IF(D15="M",0,D15)-IF(D18="M",0,D18)-IF(D19="M",0,D19)</f>
        <v>0</v>
      </c>
      <c r="E68" s="820">
        <f>IF(E15="M",0,E15)-IF(E18="M",0,E18)-IF(E19="M",0,E19)</f>
        <v>0</v>
      </c>
      <c r="F68" s="820">
        <f>IF(F15="M",0,F15)-IF(F18="M",0,F18)-IF(F19="M",0,F19)</f>
        <v>0</v>
      </c>
      <c r="G68" s="820">
        <f>IF(G15="M",0,G15)-IF(G18="M",0,G18)-IF(G19="M",0,G19)</f>
        <v>0</v>
      </c>
      <c r="H68" s="821"/>
      <c r="I68" s="818"/>
      <c r="J68" s="815"/>
    </row>
    <row r="69" spans="3:10" ht="15.75">
      <c r="C69" s="819" t="s">
        <v>55</v>
      </c>
      <c r="D69" s="820">
        <f>IF(D15="M",0,D15)-IF(D16="M",0,D16)-IF(D17="M",0,D17)</f>
        <v>0</v>
      </c>
      <c r="E69" s="820">
        <f>IF(E15="M",0,E15)-IF(E16="M",0,E16)-IF(E17="M",0,E17)</f>
        <v>0</v>
      </c>
      <c r="F69" s="820">
        <f>IF(F15="M",0,F15)-IF(F16="M",0,F16)-IF(F17="M",0,F17)</f>
        <v>0</v>
      </c>
      <c r="G69" s="820">
        <f>IF(G15="M",0,G15)-IF(G16="M",0,G16)-IF(G17="M",0,G17)</f>
        <v>0</v>
      </c>
      <c r="H69" s="821"/>
      <c r="I69" s="818"/>
      <c r="J69" s="815"/>
    </row>
    <row r="70" spans="3:10" ht="15.75">
      <c r="C70" s="819" t="s">
        <v>56</v>
      </c>
      <c r="D70" s="820">
        <f>IF(D19="M",0,D19)-IF(D20="M",0,D20)-IF(D21="M",0,D21)</f>
        <v>0</v>
      </c>
      <c r="E70" s="820">
        <f>IF(E19="M",0,E19)-IF(E20="M",0,E20)-IF(E21="M",0,E21)</f>
        <v>0</v>
      </c>
      <c r="F70" s="820">
        <f>IF(F19="M",0,F19)-IF(F20="M",0,F20)-IF(F21="M",0,F21)</f>
        <v>0</v>
      </c>
      <c r="G70" s="820">
        <f>IF(G19="M",0,G19)-IF(G20="M",0,G20)-IF(G21="M",0,G21)</f>
        <v>0</v>
      </c>
      <c r="H70" s="821"/>
      <c r="I70" s="818"/>
      <c r="J70" s="815"/>
    </row>
    <row r="71" spans="3:10" ht="15.75">
      <c r="C71" s="819" t="s">
        <v>57</v>
      </c>
      <c r="D71" s="820">
        <f>IF(D22="M",0,D22)-IF(D23="M",0,D23)-IF(D24="M",0,D24)</f>
        <v>0</v>
      </c>
      <c r="E71" s="820">
        <f>IF(E22="M",0,E22)-IF(E23="M",0,E23)-IF(E24="M",0,E24)</f>
        <v>0</v>
      </c>
      <c r="F71" s="820">
        <f>IF(F22="M",0,F22)-IF(F23="M",0,F23)-IF(F24="M",0,F24)</f>
        <v>0</v>
      </c>
      <c r="G71" s="820">
        <f>IF(G22="M",0,G22)-IF(G23="M",0,G23)-IF(G24="M",0,G24)</f>
        <v>0</v>
      </c>
      <c r="H71" s="821"/>
      <c r="I71" s="818"/>
      <c r="J71" s="815"/>
    </row>
    <row r="72" spans="3:10" ht="15.75">
      <c r="C72" s="819" t="s">
        <v>58</v>
      </c>
      <c r="D72" s="820">
        <f>IF(D24="M",0,D24)-IF(D25="M",0,D25)-IF(D26="M",0,D26)</f>
        <v>0</v>
      </c>
      <c r="E72" s="820">
        <f>IF(E24="M",0,E24)-IF(E25="M",0,E25)-IF(E26="M",0,E26)</f>
        <v>0</v>
      </c>
      <c r="F72" s="820">
        <f>IF(F24="M",0,F24)-IF(F25="M",0,F25)-IF(F26="M",0,F26)</f>
        <v>0</v>
      </c>
      <c r="G72" s="820">
        <f>IF(G24="M",0,G24)-IF(G25="M",0,G25)-IF(G26="M",0,G26)</f>
        <v>0</v>
      </c>
      <c r="H72" s="821"/>
      <c r="I72" s="818"/>
      <c r="J72" s="815"/>
    </row>
    <row r="73" spans="3:10" ht="23.25">
      <c r="C73" s="819" t="s">
        <v>308</v>
      </c>
      <c r="D73" s="820">
        <f>IF(D31="M",0,D31)-IF(D32="M",0,D32)-IF(D33="M",0,D33)-IF(D34="M",0,D34)-IF(D36="M",0,D36)-IF(D37="M",0,D37)-IF(D38="M",0,D38)-IF(D40="M",0,D40)-IF(D41="M",0,D41)-IF(D42="M",0,D42)</f>
        <v>0</v>
      </c>
      <c r="E73" s="820">
        <f>IF(E31="M",0,E31)-IF(E32="M",0,E32)-IF(E33="M",0,E33)-IF(E34="M",0,E34)-IF(E36="M",0,E36)-IF(E37="M",0,E37)-IF(E38="M",0,E38)-IF(E40="M",0,E40)-IF(E41="M",0,E41)-IF(E42="M",0,E42)</f>
        <v>0</v>
      </c>
      <c r="F73" s="820">
        <f>IF(F31="M",0,F31)-IF(F32="M",0,F32)-IF(F33="M",0,F33)-IF(F34="M",0,F34)-IF(F36="M",0,F36)-IF(F37="M",0,F37)-IF(F38="M",0,F38)-IF(F40="M",0,F40)-IF(F41="M",0,F41)-IF(F42="M",0,F42)</f>
        <v>0</v>
      </c>
      <c r="G73" s="820">
        <f>IF(G31="M",0,G31)-IF(G32="M",0,G32)-IF(G33="M",0,G33)-IF(G34="M",0,G34)-IF(G36="M",0,G36)-IF(G37="M",0,G37)-IF(G38="M",0,G38)-IF(G40="M",0,G40)-IF(G41="M",0,G41)-IF(G42="M",0,G42)</f>
        <v>0</v>
      </c>
      <c r="H73" s="821"/>
      <c r="I73" s="818"/>
      <c r="J73" s="815"/>
    </row>
    <row r="74" spans="3:10" ht="15.75">
      <c r="C74" s="819" t="s">
        <v>59</v>
      </c>
      <c r="D74" s="820">
        <f>IF(D44="M",0,D44)-IF(D45="M",0,D45)-IF(D46="M",0,D46)</f>
        <v>0</v>
      </c>
      <c r="E74" s="820">
        <f>IF(E44="M",0,E44)-IF(E45="M",0,E45)-IF(E46="M",0,E46)</f>
        <v>0</v>
      </c>
      <c r="F74" s="820">
        <f>IF(F44="M",0,F44)-IF(F45="M",0,F45)-IF(F46="M",0,F46)</f>
        <v>0</v>
      </c>
      <c r="G74" s="820">
        <f>IF(G44="M",0,G44)-IF(G45="M",0,G45)-IF(G46="M",0,G46)</f>
        <v>0</v>
      </c>
      <c r="H74" s="683"/>
      <c r="I74" s="818"/>
    </row>
    <row r="75" spans="3:10" ht="15.75">
      <c r="C75" s="819" t="s">
        <v>28</v>
      </c>
      <c r="D75" s="820">
        <f>IF(D51="M",0,D51)-IF(D52="M",0,D52)+IF(D53="M",0,D53)</f>
        <v>0</v>
      </c>
      <c r="E75" s="820">
        <f>IF(E51="M",0,E51)-IF(E52="M",0,E52)+IF(E53="M",0,E53)</f>
        <v>0</v>
      </c>
      <c r="F75" s="820">
        <f>IF(F51="M",0,F51)-IF(F52="M",0,F52)+IF(F53="M",0,F53)</f>
        <v>0</v>
      </c>
      <c r="G75" s="820">
        <f>IF(G51="M",0,G51)-IF(G52="M",0,G52)+IF(G53="M",0,G53)</f>
        <v>0</v>
      </c>
      <c r="H75" s="683"/>
      <c r="I75" s="818"/>
    </row>
    <row r="76" spans="3:10" ht="15.75">
      <c r="C76" s="823" t="s">
        <v>778</v>
      </c>
      <c r="D76" s="824"/>
      <c r="E76" s="824"/>
      <c r="F76" s="824"/>
      <c r="G76" s="824"/>
      <c r="H76" s="683"/>
      <c r="I76" s="818"/>
    </row>
    <row r="77" spans="3:10" ht="15.75">
      <c r="C77" s="825" t="s">
        <v>60</v>
      </c>
      <c r="D77" s="826">
        <f>IF('Table 1'!E11="M",0,'Table 1'!E11)+IF(D10="M",0,D10)</f>
        <v>0</v>
      </c>
      <c r="E77" s="826">
        <f>IF('Table 1'!F11="M",0,'Table 1'!F11)+IF(E10="M",0,E10)</f>
        <v>0</v>
      </c>
      <c r="F77" s="826">
        <f>IF('Table 1'!G11="M",0,'Table 1'!G11)+IF(F10="M",0,F10)</f>
        <v>0</v>
      </c>
      <c r="G77" s="826">
        <f>IF('Table 1'!H11="M",0,'Table 1'!H11)+IF(G10="M",0,G10)</f>
        <v>0</v>
      </c>
      <c r="H77" s="827"/>
      <c r="I77" s="828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13" sqref="D13:G13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6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38" t="s">
        <v>554</v>
      </c>
      <c r="F6" s="1138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6" ht="15.75">
      <c r="A8" s="277"/>
      <c r="B8" s="333"/>
      <c r="C8" s="281" t="str">
        <f>'Titulní stránka'!E14</f>
        <v>Datum: 30/09/2020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-49678</v>
      </c>
      <c r="E10" s="95">
        <v>-41925</v>
      </c>
      <c r="F10" s="95">
        <v>-23555</v>
      </c>
      <c r="G10" s="96">
        <v>-37157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39297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37746</v>
      </c>
      <c r="F12" s="254">
        <f t="shared" si="0"/>
        <v>18831</v>
      </c>
      <c r="G12" s="254">
        <f t="shared" si="0"/>
        <v>42232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39156</v>
      </c>
      <c r="E13" s="113">
        <v>36026</v>
      </c>
      <c r="F13" s="113">
        <v>11821</v>
      </c>
      <c r="G13" s="113">
        <v>40816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-1909</v>
      </c>
      <c r="E14" s="113">
        <v>12</v>
      </c>
      <c r="F14" s="113">
        <v>-961</v>
      </c>
      <c r="G14" s="113">
        <v>30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-50</v>
      </c>
      <c r="E15" s="113">
        <v>261</v>
      </c>
      <c r="F15" s="113">
        <v>1209</v>
      </c>
      <c r="G15" s="113">
        <v>-50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439</v>
      </c>
      <c r="E16" s="115">
        <v>768</v>
      </c>
      <c r="F16" s="115">
        <v>2855</v>
      </c>
      <c r="G16" s="116">
        <v>1383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-489</v>
      </c>
      <c r="E17" s="118">
        <v>-507</v>
      </c>
      <c r="F17" s="118">
        <v>-1646</v>
      </c>
      <c r="G17" s="119">
        <v>-1433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-13</v>
      </c>
      <c r="E18" s="113">
        <v>18</v>
      </c>
      <c r="F18" s="113">
        <v>132</v>
      </c>
      <c r="G18" s="113">
        <v>-39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-37</v>
      </c>
      <c r="E19" s="113">
        <v>243</v>
      </c>
      <c r="F19" s="113">
        <v>1077</v>
      </c>
      <c r="G19" s="113">
        <v>-11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792</v>
      </c>
      <c r="E20" s="121">
        <v>759</v>
      </c>
      <c r="F20" s="121">
        <v>2722</v>
      </c>
      <c r="G20" s="122">
        <v>1375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-829</v>
      </c>
      <c r="E21" s="124">
        <v>-516</v>
      </c>
      <c r="F21" s="124">
        <v>-1645</v>
      </c>
      <c r="G21" s="125">
        <v>-1386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633</v>
      </c>
      <c r="E22" s="113">
        <v>-1558</v>
      </c>
      <c r="F22" s="113">
        <v>365</v>
      </c>
      <c r="G22" s="113">
        <v>226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266</v>
      </c>
      <c r="E23" s="113">
        <v>301</v>
      </c>
      <c r="F23" s="113">
        <v>169</v>
      </c>
      <c r="G23" s="113">
        <v>69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367</v>
      </c>
      <c r="E24" s="113">
        <v>-1859</v>
      </c>
      <c r="F24" s="113">
        <v>196</v>
      </c>
      <c r="G24" s="113">
        <v>157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939</v>
      </c>
      <c r="E25" s="127">
        <v>548</v>
      </c>
      <c r="F25" s="127">
        <v>1161</v>
      </c>
      <c r="G25" s="128">
        <v>1102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-572</v>
      </c>
      <c r="E26" s="127">
        <v>-2407</v>
      </c>
      <c r="F26" s="127">
        <v>-965</v>
      </c>
      <c r="G26" s="128">
        <v>-945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-18</v>
      </c>
      <c r="E27" s="113">
        <v>171</v>
      </c>
      <c r="F27" s="113">
        <v>97</v>
      </c>
      <c r="G27" s="113">
        <v>-49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1454</v>
      </c>
      <c r="E28" s="113">
        <v>2813</v>
      </c>
      <c r="F28" s="113">
        <v>6285</v>
      </c>
      <c r="G28" s="113">
        <v>1240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31</v>
      </c>
      <c r="E29" s="113">
        <v>21</v>
      </c>
      <c r="F29" s="113">
        <v>15</v>
      </c>
      <c r="G29" s="113">
        <v>19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-13117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-5792</v>
      </c>
      <c r="F31" s="406">
        <f t="shared" si="1"/>
        <v>-343</v>
      </c>
      <c r="G31" s="406">
        <f t="shared" si="1"/>
        <v>-6383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-20</v>
      </c>
      <c r="E32" s="113">
        <v>174</v>
      </c>
      <c r="F32" s="113">
        <v>26</v>
      </c>
      <c r="G32" s="113">
        <v>28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-13420</v>
      </c>
      <c r="E33" s="113">
        <v>-6303</v>
      </c>
      <c r="F33" s="113">
        <v>-535</v>
      </c>
      <c r="G33" s="113">
        <v>-7428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178</v>
      </c>
      <c r="E37" s="113">
        <v>37</v>
      </c>
      <c r="F37" s="113">
        <v>155</v>
      </c>
      <c r="G37" s="113">
        <v>62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1</v>
      </c>
      <c r="E40" s="113">
        <v>295</v>
      </c>
      <c r="F40" s="113">
        <v>-37</v>
      </c>
      <c r="G40" s="113">
        <v>129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144</v>
      </c>
      <c r="E41" s="113">
        <v>5</v>
      </c>
      <c r="F41" s="113">
        <v>48</v>
      </c>
      <c r="G41" s="113">
        <v>826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2092</v>
      </c>
      <c r="E44" s="113">
        <v>5583</v>
      </c>
      <c r="F44" s="113">
        <v>4127</v>
      </c>
      <c r="G44" s="113">
        <v>1697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2092</v>
      </c>
      <c r="E45" s="113">
        <v>5583</v>
      </c>
      <c r="F45" s="113">
        <v>4127</v>
      </c>
      <c r="G45" s="113">
        <v>1697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-21406</v>
      </c>
      <c r="E48" s="98">
        <v>-4388</v>
      </c>
      <c r="F48" s="98">
        <v>-940</v>
      </c>
      <c r="G48" s="99">
        <v>389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60989</v>
      </c>
      <c r="E51" s="95">
        <v>47078</v>
      </c>
      <c r="F51" s="95">
        <v>28795</v>
      </c>
      <c r="G51" s="96">
        <v>8097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89299</v>
      </c>
      <c r="E52" s="113">
        <v>84911</v>
      </c>
      <c r="F52" s="113">
        <v>83971</v>
      </c>
      <c r="G52" s="113">
        <v>84360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28310</v>
      </c>
      <c r="E53" s="155">
        <v>37833</v>
      </c>
      <c r="F53" s="155">
        <v>55176</v>
      </c>
      <c r="G53" s="155">
        <v>76263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39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39"/>
      <c r="F64" s="1139"/>
      <c r="G64" s="1139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6" hidden="1" customWidth="1"/>
    <col min="2" max="2" width="3.88671875" style="796" customWidth="1"/>
    <col min="3" max="3" width="68" style="810" customWidth="1"/>
    <col min="4" max="7" width="13.33203125" style="615" customWidth="1"/>
    <col min="8" max="8" width="17.109375" style="615" customWidth="1"/>
    <col min="9" max="9" width="5.33203125" style="615" customWidth="1"/>
    <col min="10" max="10" width="1" style="615" customWidth="1"/>
    <col min="11" max="11" width="3.33203125" style="615" customWidth="1"/>
    <col min="12" max="12" width="9.77734375" style="615"/>
    <col min="13" max="13" width="8.21875" style="615" customWidth="1"/>
    <col min="14" max="14" width="13.109375" style="615" customWidth="1"/>
    <col min="15" max="15" width="9.33203125" style="615" customWidth="1"/>
    <col min="16" max="16384" width="9.77734375" style="615"/>
  </cols>
  <sheetData>
    <row r="1" spans="1:16" ht="9.75" customHeight="1">
      <c r="A1" s="681"/>
      <c r="B1" s="681"/>
      <c r="C1" s="682"/>
      <c r="D1" s="683"/>
      <c r="E1" s="684"/>
      <c r="F1" s="684"/>
      <c r="G1" s="684"/>
      <c r="H1" s="685"/>
      <c r="I1" s="685"/>
      <c r="K1" s="678"/>
      <c r="L1" s="616" t="s">
        <v>272</v>
      </c>
      <c r="M1" s="616">
        <v>3</v>
      </c>
      <c r="N1" s="616">
        <v>4</v>
      </c>
      <c r="O1" s="616">
        <v>5</v>
      </c>
      <c r="P1" s="616">
        <v>6</v>
      </c>
    </row>
    <row r="2" spans="1:16" ht="18">
      <c r="B2" s="686"/>
      <c r="C2" s="687" t="s">
        <v>779</v>
      </c>
      <c r="D2" s="688"/>
      <c r="E2" s="618"/>
      <c r="F2" s="618"/>
      <c r="G2" s="618"/>
      <c r="K2" s="678"/>
      <c r="L2" s="1116" t="s">
        <v>901</v>
      </c>
    </row>
    <row r="3" spans="1:16" ht="18">
      <c r="B3" s="686"/>
      <c r="C3" s="687" t="s">
        <v>780</v>
      </c>
      <c r="D3" s="688"/>
      <c r="E3" s="618"/>
      <c r="F3" s="618"/>
      <c r="G3" s="618"/>
      <c r="K3" s="678"/>
    </row>
    <row r="4" spans="1:16" ht="16.5" thickBot="1">
      <c r="B4" s="686"/>
      <c r="C4" s="689"/>
      <c r="D4" s="690"/>
      <c r="E4" s="618"/>
      <c r="F4" s="618"/>
      <c r="G4" s="618"/>
      <c r="K4" s="678"/>
    </row>
    <row r="5" spans="1:16" ht="16.5" thickTop="1">
      <c r="A5" s="691"/>
      <c r="B5" s="692"/>
      <c r="C5" s="693"/>
      <c r="D5" s="694"/>
      <c r="E5" s="694"/>
      <c r="F5" s="694"/>
      <c r="G5" s="695"/>
      <c r="H5" s="696"/>
      <c r="I5" s="697"/>
      <c r="K5" s="678"/>
    </row>
    <row r="6" spans="1:16" ht="15.75">
      <c r="A6" s="698"/>
      <c r="B6" s="699"/>
      <c r="C6" s="700" t="str">
        <f>'Cover page'!E13</f>
        <v>Member state: Czechia</v>
      </c>
      <c r="D6" s="701"/>
      <c r="E6" s="1140" t="s">
        <v>718</v>
      </c>
      <c r="F6" s="1140"/>
      <c r="G6" s="702"/>
      <c r="H6" s="703"/>
      <c r="I6" s="704"/>
    </row>
    <row r="7" spans="1:16" ht="15.75">
      <c r="A7" s="705"/>
      <c r="B7" s="706"/>
      <c r="C7" s="707" t="s">
        <v>719</v>
      </c>
      <c r="D7" s="708">
        <f>'Table 1'!E5</f>
        <v>2016</v>
      </c>
      <c r="E7" s="708">
        <f>'Table 1'!F5</f>
        <v>2017</v>
      </c>
      <c r="F7" s="708">
        <f>'Table 1'!G5</f>
        <v>2018</v>
      </c>
      <c r="G7" s="708">
        <f>'Table 1'!H5</f>
        <v>2019</v>
      </c>
      <c r="H7" s="709"/>
      <c r="I7" s="704"/>
    </row>
    <row r="8" spans="1:16" ht="15.75">
      <c r="A8" s="705"/>
      <c r="B8" s="710"/>
      <c r="C8" s="711" t="str">
        <f>'Cover page'!E14</f>
        <v>Date: 30/09/2020</v>
      </c>
      <c r="D8" s="712"/>
      <c r="E8" s="712"/>
      <c r="F8" s="712"/>
      <c r="G8" s="713"/>
      <c r="H8" s="714"/>
      <c r="I8" s="704"/>
    </row>
    <row r="9" spans="1:16" ht="10.5" customHeight="1" thickBot="1">
      <c r="A9" s="705"/>
      <c r="B9" s="715"/>
      <c r="C9" s="614"/>
      <c r="D9" s="716"/>
      <c r="E9" s="716"/>
      <c r="F9" s="716"/>
      <c r="G9" s="717"/>
      <c r="H9" s="718"/>
      <c r="I9" s="704"/>
    </row>
    <row r="10" spans="1:16" ht="17.25" thickTop="1" thickBot="1">
      <c r="A10" s="719" t="s">
        <v>199</v>
      </c>
      <c r="B10" s="720"/>
      <c r="C10" s="721" t="s">
        <v>781</v>
      </c>
      <c r="D10" s="722">
        <v>-49678</v>
      </c>
      <c r="E10" s="722">
        <v>-41925</v>
      </c>
      <c r="F10" s="722">
        <v>-23555</v>
      </c>
      <c r="G10" s="723">
        <v>-37157</v>
      </c>
      <c r="H10" s="724"/>
      <c r="I10" s="704"/>
    </row>
    <row r="11" spans="1:16" ht="6" customHeight="1" thickTop="1">
      <c r="A11" s="719"/>
      <c r="B11" s="699"/>
      <c r="C11" s="725"/>
      <c r="D11" s="726"/>
      <c r="E11" s="726"/>
      <c r="F11" s="726"/>
      <c r="G11" s="727"/>
      <c r="H11" s="728"/>
      <c r="I11" s="704"/>
    </row>
    <row r="12" spans="1:16" s="733" customFormat="1" ht="16.5" customHeight="1">
      <c r="A12" s="719" t="s">
        <v>200</v>
      </c>
      <c r="B12" s="720"/>
      <c r="C12" s="729" t="s">
        <v>737</v>
      </c>
      <c r="D12" s="73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39297</v>
      </c>
      <c r="E12" s="73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37746</v>
      </c>
      <c r="F12" s="730">
        <f t="shared" si="0"/>
        <v>18831</v>
      </c>
      <c r="G12" s="730">
        <f t="shared" si="0"/>
        <v>42232</v>
      </c>
      <c r="H12" s="736"/>
      <c r="I12" s="732"/>
    </row>
    <row r="13" spans="1:16" s="733" customFormat="1" ht="16.5" customHeight="1">
      <c r="A13" s="719" t="s">
        <v>201</v>
      </c>
      <c r="B13" s="720"/>
      <c r="C13" s="734" t="s">
        <v>738</v>
      </c>
      <c r="D13" s="735">
        <v>39156</v>
      </c>
      <c r="E13" s="735">
        <v>36026</v>
      </c>
      <c r="F13" s="735">
        <v>11821</v>
      </c>
      <c r="G13" s="735">
        <v>40816</v>
      </c>
      <c r="H13" s="736"/>
      <c r="I13" s="732"/>
    </row>
    <row r="14" spans="1:16" s="733" customFormat="1" ht="16.5" customHeight="1">
      <c r="A14" s="719" t="s">
        <v>202</v>
      </c>
      <c r="B14" s="720"/>
      <c r="C14" s="734" t="s">
        <v>739</v>
      </c>
      <c r="D14" s="735">
        <v>-1909</v>
      </c>
      <c r="E14" s="735">
        <v>12</v>
      </c>
      <c r="F14" s="735">
        <v>-961</v>
      </c>
      <c r="G14" s="735">
        <v>30</v>
      </c>
      <c r="H14" s="736"/>
      <c r="I14" s="732"/>
    </row>
    <row r="15" spans="1:16" s="733" customFormat="1" ht="16.5" customHeight="1">
      <c r="A15" s="719" t="s">
        <v>203</v>
      </c>
      <c r="B15" s="720"/>
      <c r="C15" s="734" t="s">
        <v>740</v>
      </c>
      <c r="D15" s="735">
        <v>-50</v>
      </c>
      <c r="E15" s="735">
        <v>261</v>
      </c>
      <c r="F15" s="735">
        <v>1209</v>
      </c>
      <c r="G15" s="735">
        <v>-50</v>
      </c>
      <c r="H15" s="736"/>
      <c r="I15" s="732"/>
    </row>
    <row r="16" spans="1:16" s="733" customFormat="1" ht="16.5" customHeight="1">
      <c r="A16" s="719" t="s">
        <v>204</v>
      </c>
      <c r="B16" s="720"/>
      <c r="C16" s="737" t="s">
        <v>741</v>
      </c>
      <c r="D16" s="738">
        <v>439</v>
      </c>
      <c r="E16" s="739">
        <v>768</v>
      </c>
      <c r="F16" s="739">
        <v>2855</v>
      </c>
      <c r="G16" s="740">
        <v>1383</v>
      </c>
      <c r="H16" s="736"/>
      <c r="I16" s="732"/>
    </row>
    <row r="17" spans="1:9" s="733" customFormat="1" ht="16.5" customHeight="1">
      <c r="A17" s="719" t="s">
        <v>205</v>
      </c>
      <c r="B17" s="720"/>
      <c r="C17" s="737" t="s">
        <v>742</v>
      </c>
      <c r="D17" s="741">
        <v>-489</v>
      </c>
      <c r="E17" s="742">
        <v>-507</v>
      </c>
      <c r="F17" s="742">
        <v>-1646</v>
      </c>
      <c r="G17" s="743">
        <v>-1433</v>
      </c>
      <c r="H17" s="736"/>
      <c r="I17" s="732"/>
    </row>
    <row r="18" spans="1:9" s="733" customFormat="1" ht="16.5" customHeight="1">
      <c r="A18" s="719" t="s">
        <v>206</v>
      </c>
      <c r="B18" s="720"/>
      <c r="C18" s="744" t="s">
        <v>743</v>
      </c>
      <c r="D18" s="735">
        <v>-13</v>
      </c>
      <c r="E18" s="735">
        <v>18</v>
      </c>
      <c r="F18" s="735">
        <v>132</v>
      </c>
      <c r="G18" s="735">
        <v>-39</v>
      </c>
      <c r="H18" s="736"/>
      <c r="I18" s="732"/>
    </row>
    <row r="19" spans="1:9" s="733" customFormat="1" ht="16.5" customHeight="1">
      <c r="A19" s="719" t="s">
        <v>207</v>
      </c>
      <c r="B19" s="720"/>
      <c r="C19" s="744" t="s">
        <v>744</v>
      </c>
      <c r="D19" s="735">
        <v>-37</v>
      </c>
      <c r="E19" s="735">
        <v>243</v>
      </c>
      <c r="F19" s="735">
        <v>1077</v>
      </c>
      <c r="G19" s="735">
        <v>-11</v>
      </c>
      <c r="H19" s="736"/>
      <c r="I19" s="732"/>
    </row>
    <row r="20" spans="1:9" s="733" customFormat="1" ht="16.5" customHeight="1">
      <c r="A20" s="719" t="s">
        <v>208</v>
      </c>
      <c r="B20" s="720"/>
      <c r="C20" s="745" t="s">
        <v>745</v>
      </c>
      <c r="D20" s="746">
        <v>792</v>
      </c>
      <c r="E20" s="747">
        <v>759</v>
      </c>
      <c r="F20" s="747">
        <v>2722</v>
      </c>
      <c r="G20" s="748">
        <v>1375</v>
      </c>
      <c r="H20" s="736"/>
      <c r="I20" s="732"/>
    </row>
    <row r="21" spans="1:9" s="733" customFormat="1" ht="16.5" customHeight="1">
      <c r="A21" s="719" t="s">
        <v>209</v>
      </c>
      <c r="B21" s="720"/>
      <c r="C21" s="745" t="s">
        <v>746</v>
      </c>
      <c r="D21" s="749">
        <v>-829</v>
      </c>
      <c r="E21" s="750">
        <v>-516</v>
      </c>
      <c r="F21" s="750">
        <v>-1645</v>
      </c>
      <c r="G21" s="751">
        <v>-1386</v>
      </c>
      <c r="H21" s="736"/>
      <c r="I21" s="732"/>
    </row>
    <row r="22" spans="1:9" s="733" customFormat="1" ht="16.5" customHeight="1">
      <c r="A22" s="719" t="s">
        <v>210</v>
      </c>
      <c r="B22" s="720"/>
      <c r="C22" s="734" t="s">
        <v>747</v>
      </c>
      <c r="D22" s="735">
        <v>633</v>
      </c>
      <c r="E22" s="735">
        <v>-1558</v>
      </c>
      <c r="F22" s="735">
        <v>365</v>
      </c>
      <c r="G22" s="735">
        <v>226</v>
      </c>
      <c r="H22" s="736"/>
      <c r="I22" s="732"/>
    </row>
    <row r="23" spans="1:9" s="733" customFormat="1" ht="16.5" customHeight="1">
      <c r="A23" s="719" t="s">
        <v>211</v>
      </c>
      <c r="B23" s="720"/>
      <c r="C23" s="744" t="s">
        <v>748</v>
      </c>
      <c r="D23" s="735">
        <v>266</v>
      </c>
      <c r="E23" s="735">
        <v>301</v>
      </c>
      <c r="F23" s="735">
        <v>169</v>
      </c>
      <c r="G23" s="735">
        <v>69</v>
      </c>
      <c r="H23" s="736"/>
      <c r="I23" s="732"/>
    </row>
    <row r="24" spans="1:9" s="733" customFormat="1" ht="16.5" customHeight="1">
      <c r="A24" s="719" t="s">
        <v>212</v>
      </c>
      <c r="B24" s="720"/>
      <c r="C24" s="744" t="s">
        <v>749</v>
      </c>
      <c r="D24" s="735">
        <v>367</v>
      </c>
      <c r="E24" s="735">
        <v>-1859</v>
      </c>
      <c r="F24" s="735">
        <v>196</v>
      </c>
      <c r="G24" s="735">
        <v>157</v>
      </c>
      <c r="H24" s="736"/>
      <c r="I24" s="732"/>
    </row>
    <row r="25" spans="1:9" s="733" customFormat="1" ht="16.5" customHeight="1">
      <c r="A25" s="719" t="s">
        <v>213</v>
      </c>
      <c r="B25" s="720"/>
      <c r="C25" s="745" t="s">
        <v>750</v>
      </c>
      <c r="D25" s="752">
        <v>939</v>
      </c>
      <c r="E25" s="753">
        <v>548</v>
      </c>
      <c r="F25" s="753">
        <v>1161</v>
      </c>
      <c r="G25" s="754">
        <v>1102</v>
      </c>
      <c r="H25" s="736"/>
      <c r="I25" s="732"/>
    </row>
    <row r="26" spans="1:9" s="733" customFormat="1" ht="16.5" customHeight="1" thickBot="1">
      <c r="A26" s="719" t="s">
        <v>214</v>
      </c>
      <c r="B26" s="720"/>
      <c r="C26" s="745" t="s">
        <v>751</v>
      </c>
      <c r="D26" s="752">
        <v>-572</v>
      </c>
      <c r="E26" s="753">
        <v>-2407</v>
      </c>
      <c r="F26" s="753">
        <v>-965</v>
      </c>
      <c r="G26" s="754">
        <v>-945</v>
      </c>
      <c r="H26" s="736"/>
      <c r="I26" s="732"/>
    </row>
    <row r="27" spans="1:9" s="733" customFormat="1" ht="16.5" customHeight="1">
      <c r="A27" s="755" t="s">
        <v>284</v>
      </c>
      <c r="B27" s="720"/>
      <c r="C27" s="734" t="s">
        <v>752</v>
      </c>
      <c r="D27" s="735">
        <v>-18</v>
      </c>
      <c r="E27" s="735">
        <v>171</v>
      </c>
      <c r="F27" s="735">
        <v>97</v>
      </c>
      <c r="G27" s="735">
        <v>-49</v>
      </c>
      <c r="H27" s="736"/>
      <c r="I27" s="732"/>
    </row>
    <row r="28" spans="1:9" s="733" customFormat="1" ht="16.5" customHeight="1" thickBot="1">
      <c r="A28" s="756" t="s">
        <v>285</v>
      </c>
      <c r="B28" s="720"/>
      <c r="C28" s="734" t="s">
        <v>753</v>
      </c>
      <c r="D28" s="735">
        <v>1454</v>
      </c>
      <c r="E28" s="735">
        <v>2813</v>
      </c>
      <c r="F28" s="735">
        <v>6285</v>
      </c>
      <c r="G28" s="735">
        <v>1240</v>
      </c>
      <c r="H28" s="736"/>
      <c r="I28" s="732"/>
    </row>
    <row r="29" spans="1:9" s="733" customFormat="1" ht="16.5" customHeight="1">
      <c r="A29" s="719" t="s">
        <v>215</v>
      </c>
      <c r="B29" s="720"/>
      <c r="C29" s="734" t="s">
        <v>754</v>
      </c>
      <c r="D29" s="735">
        <v>31</v>
      </c>
      <c r="E29" s="735">
        <v>21</v>
      </c>
      <c r="F29" s="735">
        <v>15</v>
      </c>
      <c r="G29" s="735">
        <v>19</v>
      </c>
      <c r="H29" s="736"/>
      <c r="I29" s="732"/>
    </row>
    <row r="30" spans="1:9" s="733" customFormat="1" ht="16.5" customHeight="1">
      <c r="A30" s="719"/>
      <c r="B30" s="699"/>
      <c r="C30" s="757"/>
      <c r="D30" s="758"/>
      <c r="E30" s="759"/>
      <c r="F30" s="759"/>
      <c r="G30" s="760"/>
      <c r="H30" s="736"/>
      <c r="I30" s="732"/>
    </row>
    <row r="31" spans="1:9" s="733" customFormat="1" ht="16.5" customHeight="1">
      <c r="A31" s="719" t="s">
        <v>216</v>
      </c>
      <c r="B31" s="720"/>
      <c r="C31" s="761" t="s">
        <v>755</v>
      </c>
      <c r="D31" s="76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-13117</v>
      </c>
      <c r="E31" s="76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-5792</v>
      </c>
      <c r="F31" s="762">
        <f t="shared" si="1"/>
        <v>-343</v>
      </c>
      <c r="G31" s="762">
        <f t="shared" si="1"/>
        <v>-6383</v>
      </c>
      <c r="H31" s="736"/>
      <c r="I31" s="732"/>
    </row>
    <row r="32" spans="1:9" s="733" customFormat="1" ht="16.5" customHeight="1" thickBot="1">
      <c r="A32" s="719" t="s">
        <v>217</v>
      </c>
      <c r="B32" s="720"/>
      <c r="C32" s="734" t="s">
        <v>756</v>
      </c>
      <c r="D32" s="735">
        <v>-20</v>
      </c>
      <c r="E32" s="735">
        <v>174</v>
      </c>
      <c r="F32" s="735">
        <v>26</v>
      </c>
      <c r="G32" s="735">
        <v>28</v>
      </c>
      <c r="H32" s="736"/>
      <c r="I32" s="732"/>
    </row>
    <row r="33" spans="1:9" s="733" customFormat="1" ht="16.5" customHeight="1" thickBot="1">
      <c r="A33" s="763" t="s">
        <v>289</v>
      </c>
      <c r="B33" s="720"/>
      <c r="C33" s="734" t="s">
        <v>757</v>
      </c>
      <c r="D33" s="735">
        <v>-13420</v>
      </c>
      <c r="E33" s="735">
        <v>-6303</v>
      </c>
      <c r="F33" s="735">
        <v>-535</v>
      </c>
      <c r="G33" s="735">
        <v>-7428</v>
      </c>
      <c r="H33" s="736"/>
      <c r="I33" s="732"/>
    </row>
    <row r="34" spans="1:9" s="733" customFormat="1" ht="16.5" customHeight="1">
      <c r="A34" s="719" t="s">
        <v>218</v>
      </c>
      <c r="B34" s="720"/>
      <c r="C34" s="734" t="s">
        <v>758</v>
      </c>
      <c r="D34" s="735">
        <v>0</v>
      </c>
      <c r="E34" s="735">
        <v>0</v>
      </c>
      <c r="F34" s="735">
        <v>0</v>
      </c>
      <c r="G34" s="735">
        <v>0</v>
      </c>
      <c r="H34" s="736"/>
      <c r="I34" s="732"/>
    </row>
    <row r="35" spans="1:9" s="733" customFormat="1" ht="16.5" customHeight="1">
      <c r="A35" s="719"/>
      <c r="B35" s="699"/>
      <c r="C35" s="764"/>
      <c r="D35" s="765"/>
      <c r="E35" s="766"/>
      <c r="F35" s="766"/>
      <c r="G35" s="767"/>
      <c r="H35" s="736"/>
      <c r="I35" s="732"/>
    </row>
    <row r="36" spans="1:9" s="733" customFormat="1" ht="16.5" customHeight="1">
      <c r="A36" s="719" t="s">
        <v>219</v>
      </c>
      <c r="B36" s="720"/>
      <c r="C36" s="734" t="s">
        <v>759</v>
      </c>
      <c r="D36" s="735">
        <v>0</v>
      </c>
      <c r="E36" s="735">
        <v>0</v>
      </c>
      <c r="F36" s="735">
        <v>0</v>
      </c>
      <c r="G36" s="735">
        <v>0</v>
      </c>
      <c r="H36" s="736"/>
      <c r="I36" s="732"/>
    </row>
    <row r="37" spans="1:9" s="733" customFormat="1" ht="16.5" customHeight="1">
      <c r="A37" s="719" t="s">
        <v>220</v>
      </c>
      <c r="B37" s="720"/>
      <c r="C37" s="734" t="s">
        <v>760</v>
      </c>
      <c r="D37" s="735">
        <v>178</v>
      </c>
      <c r="E37" s="735">
        <v>37</v>
      </c>
      <c r="F37" s="735">
        <v>155</v>
      </c>
      <c r="G37" s="735">
        <v>62</v>
      </c>
      <c r="H37" s="736"/>
      <c r="I37" s="732"/>
    </row>
    <row r="38" spans="1:9" s="733" customFormat="1" ht="16.5" customHeight="1">
      <c r="A38" s="719" t="s">
        <v>221</v>
      </c>
      <c r="B38" s="720"/>
      <c r="C38" s="768" t="s">
        <v>761</v>
      </c>
      <c r="D38" s="735">
        <v>0</v>
      </c>
      <c r="E38" s="735">
        <v>0</v>
      </c>
      <c r="F38" s="735">
        <v>0</v>
      </c>
      <c r="G38" s="735">
        <v>0</v>
      </c>
      <c r="H38" s="736"/>
      <c r="I38" s="732"/>
    </row>
    <row r="39" spans="1:9" s="733" customFormat="1" ht="16.5" customHeight="1">
      <c r="A39" s="719"/>
      <c r="B39" s="699"/>
      <c r="C39" s="764"/>
      <c r="D39" s="765"/>
      <c r="E39" s="766"/>
      <c r="F39" s="766"/>
      <c r="G39" s="767"/>
      <c r="H39" s="736"/>
      <c r="I39" s="732"/>
    </row>
    <row r="40" spans="1:9" s="733" customFormat="1" ht="16.5" customHeight="1">
      <c r="A40" s="719" t="s">
        <v>222</v>
      </c>
      <c r="B40" s="720"/>
      <c r="C40" s="734" t="s">
        <v>762</v>
      </c>
      <c r="D40" s="735">
        <v>1</v>
      </c>
      <c r="E40" s="735">
        <v>295</v>
      </c>
      <c r="F40" s="735">
        <v>-37</v>
      </c>
      <c r="G40" s="735">
        <v>129</v>
      </c>
      <c r="H40" s="736"/>
      <c r="I40" s="732"/>
    </row>
    <row r="41" spans="1:9" s="733" customFormat="1" ht="16.5" customHeight="1">
      <c r="A41" s="719" t="s">
        <v>303</v>
      </c>
      <c r="B41" s="720"/>
      <c r="C41" s="734" t="s">
        <v>763</v>
      </c>
      <c r="D41" s="735">
        <v>144</v>
      </c>
      <c r="E41" s="735">
        <v>5</v>
      </c>
      <c r="F41" s="735">
        <v>48</v>
      </c>
      <c r="G41" s="735">
        <v>826</v>
      </c>
      <c r="H41" s="736"/>
      <c r="I41" s="732"/>
    </row>
    <row r="42" spans="1:9" s="733" customFormat="1" ht="16.5" customHeight="1">
      <c r="A42" s="719" t="s">
        <v>223</v>
      </c>
      <c r="B42" s="720"/>
      <c r="C42" s="734" t="s">
        <v>764</v>
      </c>
      <c r="D42" s="735">
        <v>0</v>
      </c>
      <c r="E42" s="735">
        <v>0</v>
      </c>
      <c r="F42" s="735">
        <v>0</v>
      </c>
      <c r="G42" s="735">
        <v>0</v>
      </c>
      <c r="H42" s="736"/>
      <c r="I42" s="732"/>
    </row>
    <row r="43" spans="1:9" s="733" customFormat="1" ht="16.5" customHeight="1">
      <c r="A43" s="719"/>
      <c r="B43" s="699"/>
      <c r="C43" s="764"/>
      <c r="D43" s="765"/>
      <c r="E43" s="766"/>
      <c r="F43" s="766"/>
      <c r="G43" s="767"/>
      <c r="H43" s="736"/>
      <c r="I43" s="732"/>
    </row>
    <row r="44" spans="1:9" s="733" customFormat="1" ht="16.5" customHeight="1">
      <c r="A44" s="719" t="s">
        <v>224</v>
      </c>
      <c r="B44" s="720"/>
      <c r="C44" s="761" t="s">
        <v>12</v>
      </c>
      <c r="D44" s="735">
        <v>2092</v>
      </c>
      <c r="E44" s="735">
        <v>5583</v>
      </c>
      <c r="F44" s="735">
        <v>4127</v>
      </c>
      <c r="G44" s="735">
        <v>1697</v>
      </c>
      <c r="H44" s="736"/>
      <c r="I44" s="732"/>
    </row>
    <row r="45" spans="1:9" s="733" customFormat="1" ht="16.5" customHeight="1">
      <c r="A45" s="719" t="s">
        <v>225</v>
      </c>
      <c r="B45" s="720"/>
      <c r="C45" s="734" t="s">
        <v>765</v>
      </c>
      <c r="D45" s="735">
        <v>2092</v>
      </c>
      <c r="E45" s="735">
        <v>5583</v>
      </c>
      <c r="F45" s="735">
        <v>4127</v>
      </c>
      <c r="G45" s="735">
        <v>1697</v>
      </c>
      <c r="H45" s="736"/>
      <c r="I45" s="732"/>
    </row>
    <row r="46" spans="1:9" s="733" customFormat="1" ht="16.5" customHeight="1">
      <c r="A46" s="719" t="s">
        <v>226</v>
      </c>
      <c r="B46" s="720"/>
      <c r="C46" s="734" t="s">
        <v>766</v>
      </c>
      <c r="D46" s="735">
        <v>0</v>
      </c>
      <c r="E46" s="735">
        <v>0</v>
      </c>
      <c r="F46" s="735">
        <v>0</v>
      </c>
      <c r="G46" s="735">
        <v>0</v>
      </c>
      <c r="H46" s="736"/>
      <c r="I46" s="732"/>
    </row>
    <row r="47" spans="1:9" ht="12.75" customHeight="1" thickBot="1">
      <c r="A47" s="719"/>
      <c r="B47" s="699"/>
      <c r="C47" s="757"/>
      <c r="D47" s="769"/>
      <c r="E47" s="770"/>
      <c r="F47" s="770"/>
      <c r="G47" s="771"/>
      <c r="H47" s="772"/>
      <c r="I47" s="732"/>
    </row>
    <row r="48" spans="1:9" s="733" customFormat="1" ht="20.25" customHeight="1" thickTop="1" thickBot="1">
      <c r="A48" s="719" t="s">
        <v>227</v>
      </c>
      <c r="B48" s="720"/>
      <c r="C48" s="721" t="s">
        <v>782</v>
      </c>
      <c r="D48" s="773">
        <v>-21406</v>
      </c>
      <c r="E48" s="773">
        <v>-4388</v>
      </c>
      <c r="F48" s="773">
        <v>-940</v>
      </c>
      <c r="G48" s="774">
        <v>389</v>
      </c>
      <c r="H48" s="775"/>
      <c r="I48" s="732"/>
    </row>
    <row r="49" spans="1:11" s="816" customFormat="1" ht="9" customHeight="1" thickTop="1" thickBot="1">
      <c r="A49" s="719"/>
      <c r="B49" s="699"/>
      <c r="C49" s="776"/>
      <c r="D49" s="777"/>
      <c r="E49" s="777"/>
      <c r="F49" s="777"/>
      <c r="G49" s="777"/>
      <c r="H49" s="778"/>
      <c r="I49" s="704"/>
    </row>
    <row r="50" spans="1:11" s="816" customFormat="1" ht="9" customHeight="1" thickTop="1" thickBot="1">
      <c r="A50" s="719"/>
      <c r="B50" s="699"/>
      <c r="C50" s="779"/>
      <c r="D50" s="780"/>
      <c r="E50" s="781"/>
      <c r="F50" s="781"/>
      <c r="G50" s="781"/>
      <c r="H50" s="782"/>
      <c r="I50" s="704"/>
    </row>
    <row r="51" spans="1:11" s="816" customFormat="1" ht="18.75" thickTop="1" thickBot="1">
      <c r="A51" s="719" t="s">
        <v>228</v>
      </c>
      <c r="B51" s="720"/>
      <c r="C51" s="721" t="s">
        <v>783</v>
      </c>
      <c r="D51" s="722">
        <v>60989</v>
      </c>
      <c r="E51" s="722">
        <v>47078</v>
      </c>
      <c r="F51" s="722">
        <v>28795</v>
      </c>
      <c r="G51" s="723">
        <v>8097</v>
      </c>
      <c r="H51" s="724"/>
      <c r="I51" s="704"/>
    </row>
    <row r="52" spans="1:11" s="816" customFormat="1" ht="15.75" thickTop="1">
      <c r="A52" s="719" t="s">
        <v>229</v>
      </c>
      <c r="B52" s="720"/>
      <c r="C52" s="734" t="s">
        <v>784</v>
      </c>
      <c r="D52" s="735">
        <v>89299</v>
      </c>
      <c r="E52" s="735">
        <v>84911</v>
      </c>
      <c r="F52" s="735">
        <v>83971</v>
      </c>
      <c r="G52" s="735">
        <v>84360</v>
      </c>
      <c r="H52" s="736"/>
      <c r="I52" s="704"/>
    </row>
    <row r="53" spans="1:11" s="816" customFormat="1">
      <c r="A53" s="719" t="s">
        <v>230</v>
      </c>
      <c r="B53" s="720"/>
      <c r="C53" s="783" t="s">
        <v>785</v>
      </c>
      <c r="D53" s="784">
        <v>28310</v>
      </c>
      <c r="E53" s="784">
        <v>37833</v>
      </c>
      <c r="F53" s="784">
        <v>55176</v>
      </c>
      <c r="G53" s="784">
        <v>76263</v>
      </c>
      <c r="H53" s="785"/>
      <c r="I53" s="704"/>
    </row>
    <row r="54" spans="1:11" s="816" customFormat="1" ht="9.75" customHeight="1" thickBot="1">
      <c r="A54" s="829"/>
      <c r="B54" s="699"/>
      <c r="C54" s="786"/>
      <c r="D54" s="787"/>
      <c r="E54" s="787"/>
      <c r="F54" s="787"/>
      <c r="G54" s="787"/>
      <c r="H54" s="788"/>
      <c r="I54" s="704"/>
    </row>
    <row r="55" spans="1:11" s="816" customFormat="1" ht="20.25" thickTop="1" thickBot="1">
      <c r="A55" s="829"/>
      <c r="B55" s="699"/>
      <c r="C55" s="789" t="s">
        <v>771</v>
      </c>
      <c r="D55" s="790"/>
      <c r="E55" s="790"/>
      <c r="F55" s="790"/>
      <c r="G55" s="790"/>
      <c r="H55" s="791"/>
      <c r="I55" s="704"/>
      <c r="K55" s="678"/>
    </row>
    <row r="56" spans="1:11" s="816" customFormat="1" ht="8.25" customHeight="1" thickTop="1">
      <c r="A56" s="829"/>
      <c r="B56" s="699"/>
      <c r="C56" s="792"/>
      <c r="D56" s="793"/>
      <c r="E56" s="830"/>
      <c r="F56" s="830"/>
      <c r="G56" s="830"/>
      <c r="H56" s="830"/>
      <c r="I56" s="704"/>
      <c r="K56" s="678"/>
    </row>
    <row r="57" spans="1:11" s="816" customFormat="1" ht="15.75">
      <c r="A57" s="829"/>
      <c r="B57" s="699"/>
      <c r="C57" s="831"/>
      <c r="D57" s="678"/>
      <c r="E57" s="796"/>
      <c r="F57" s="796"/>
      <c r="G57" s="678"/>
      <c r="H57" s="796"/>
      <c r="I57" s="704"/>
      <c r="K57" s="678"/>
    </row>
    <row r="58" spans="1:11" s="816" customFormat="1" ht="15.75">
      <c r="A58" s="698"/>
      <c r="B58" s="699"/>
      <c r="C58" s="797" t="s">
        <v>772</v>
      </c>
      <c r="D58" s="797"/>
      <c r="E58" s="798"/>
      <c r="F58" s="798"/>
      <c r="G58" s="797" t="s">
        <v>773</v>
      </c>
      <c r="H58" s="798"/>
      <c r="I58" s="704"/>
      <c r="K58" s="678"/>
    </row>
    <row r="59" spans="1:11" s="816" customFormat="1" ht="15.75">
      <c r="A59" s="698"/>
      <c r="B59" s="699"/>
      <c r="C59" s="700" t="s">
        <v>786</v>
      </c>
      <c r="D59" s="797"/>
      <c r="E59" s="798"/>
      <c r="F59" s="798"/>
      <c r="G59" s="797" t="s">
        <v>775</v>
      </c>
      <c r="H59" s="798"/>
      <c r="I59" s="704"/>
      <c r="K59" s="678"/>
    </row>
    <row r="60" spans="1:11" s="816" customFormat="1" ht="16.5" customHeight="1">
      <c r="A60" s="698"/>
      <c r="B60" s="699"/>
      <c r="C60" s="700" t="s">
        <v>776</v>
      </c>
      <c r="D60" s="799"/>
      <c r="E60" s="798"/>
      <c r="F60" s="798"/>
      <c r="G60" s="800"/>
      <c r="H60" s="798"/>
      <c r="I60" s="704"/>
      <c r="K60" s="678"/>
    </row>
    <row r="61" spans="1:11" ht="9.75" customHeight="1" thickBot="1">
      <c r="A61" s="801"/>
      <c r="B61" s="802"/>
      <c r="C61" s="803"/>
      <c r="D61" s="804"/>
      <c r="E61" s="805"/>
      <c r="F61" s="805"/>
      <c r="G61" s="805"/>
      <c r="H61" s="805"/>
      <c r="I61" s="806"/>
      <c r="K61" s="678"/>
    </row>
    <row r="62" spans="1:11" ht="16.5" thickTop="1">
      <c r="B62" s="807"/>
      <c r="C62" s="808"/>
      <c r="D62" s="809"/>
      <c r="E62" s="809"/>
      <c r="F62" s="809"/>
      <c r="G62" s="809"/>
      <c r="H62" s="809"/>
      <c r="I62" s="678"/>
      <c r="J62" s="678"/>
      <c r="K62" s="678"/>
    </row>
    <row r="63" spans="1:11">
      <c r="D63" s="811"/>
      <c r="E63" s="811"/>
      <c r="F63" s="811"/>
      <c r="G63" s="811"/>
      <c r="H63" s="811"/>
    </row>
    <row r="64" spans="1:11" s="816" customFormat="1" ht="30" customHeight="1">
      <c r="A64" s="686"/>
      <c r="B64" s="796"/>
      <c r="C64" s="812" t="s">
        <v>733</v>
      </c>
      <c r="D64" s="1141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1"/>
      <c r="F64" s="1141"/>
      <c r="G64" s="1141"/>
      <c r="H64" s="813"/>
      <c r="I64" s="814"/>
      <c r="J64" s="815"/>
    </row>
    <row r="65" spans="1:10" s="816" customFormat="1">
      <c r="A65" s="686"/>
      <c r="B65" s="796"/>
      <c r="C65" s="817" t="s">
        <v>777</v>
      </c>
      <c r="D65" s="683"/>
      <c r="E65" s="683"/>
      <c r="F65" s="683"/>
      <c r="G65" s="683"/>
      <c r="H65" s="683"/>
      <c r="I65" s="818"/>
      <c r="J65" s="815"/>
    </row>
    <row r="66" spans="1:10" s="816" customFormat="1" ht="15.75">
      <c r="A66" s="686"/>
      <c r="B66" s="796"/>
      <c r="C66" s="819" t="s">
        <v>45</v>
      </c>
      <c r="D66" s="820">
        <f>IF(D48="M",0,D48)-IF(D10="M",0,D10)-IF(D12="M",0,D12)-IF(D31="M",0,D31)-IF(D44="M",0,D44)</f>
        <v>0</v>
      </c>
      <c r="E66" s="820">
        <f>IF(E48="M",0,E48)-IF(E10="M",0,E10)-IF(E12="M",0,E12)-IF(E31="M",0,E31)-IF(E44="M",0,E44)</f>
        <v>0</v>
      </c>
      <c r="F66" s="820">
        <f>IF(F48="M",0,F48)-IF(F10="M",0,F10)-IF(F12="M",0,F12)-IF(F31="M",0,F31)-IF(F44="M",0,F44)</f>
        <v>0</v>
      </c>
      <c r="G66" s="820">
        <f>IF(G48="M",0,G48)-IF(G10="M",0,G10)-IF(G12="M",0,G12)-IF(G31="M",0,G31)-IF(G44="M",0,G44)</f>
        <v>0</v>
      </c>
      <c r="H66" s="821"/>
      <c r="I66" s="818"/>
      <c r="J66" s="815"/>
    </row>
    <row r="67" spans="1:10" s="816" customFormat="1" ht="15.75">
      <c r="A67" s="686"/>
      <c r="B67" s="796"/>
      <c r="C67" s="819" t="s">
        <v>302</v>
      </c>
      <c r="D67" s="820">
        <f>IF(D12="M",0,D12)-IF(D13="M",0,D13)-IF(D14="M",0,D14)-IF(D15="M",0,D15)-IF(D22="M",0,D22)-IF(D27="M",0,D27)-IF(D28="M",0,D28)-IF(D29="M",0,D29)</f>
        <v>0</v>
      </c>
      <c r="E67" s="820">
        <f t="shared" ref="E67:G67" si="2">IF(E12="M",0,E12)-IF(E13="M",0,E13)-IF(E14="M",0,E14)-IF(E15="M",0,E15)-IF(E22="M",0,E22)-IF(E27="M",0,E27)-IF(E28="M",0,E28)-IF(E29="M",0,E29)</f>
        <v>0</v>
      </c>
      <c r="F67" s="820">
        <f t="shared" si="2"/>
        <v>0</v>
      </c>
      <c r="G67" s="820">
        <f t="shared" si="2"/>
        <v>0</v>
      </c>
      <c r="H67" s="821"/>
      <c r="I67" s="818"/>
      <c r="J67" s="815"/>
    </row>
    <row r="68" spans="1:10" s="816" customFormat="1" ht="15.75">
      <c r="A68" s="686"/>
      <c r="B68" s="796"/>
      <c r="C68" s="822" t="s">
        <v>46</v>
      </c>
      <c r="D68" s="820">
        <f>IF(D15="M",0,D15)-IF(D18="M",0,D18)-IF(D19="M",0,D19)</f>
        <v>0</v>
      </c>
      <c r="E68" s="820">
        <f>IF(E15="M",0,E15)-IF(E18="M",0,E18)-IF(E19="M",0,E19)</f>
        <v>0</v>
      </c>
      <c r="F68" s="820">
        <f>IF(F15="M",0,F15)-IF(F18="M",0,F18)-IF(F19="M",0,F19)</f>
        <v>0</v>
      </c>
      <c r="G68" s="820">
        <f>IF(G15="M",0,G15)-IF(G18="M",0,G18)-IF(G19="M",0,G19)</f>
        <v>0</v>
      </c>
      <c r="H68" s="821"/>
      <c r="I68" s="818"/>
      <c r="J68" s="815"/>
    </row>
    <row r="69" spans="1:10" s="816" customFormat="1" ht="15.75">
      <c r="A69" s="686"/>
      <c r="B69" s="796"/>
      <c r="C69" s="819" t="s">
        <v>47</v>
      </c>
      <c r="D69" s="820">
        <f>IF(D15="M",0,D15)-IF(D16="M",0,D16)-IF(D17="M",0,D17)</f>
        <v>0</v>
      </c>
      <c r="E69" s="820">
        <f>IF(E15="M",0,E15)-IF(E16="M",0,E16)-IF(E17="M",0,E17)</f>
        <v>0</v>
      </c>
      <c r="F69" s="820">
        <f>IF(F15="M",0,F15)-IF(F16="M",0,F16)-IF(F17="M",0,F17)</f>
        <v>0</v>
      </c>
      <c r="G69" s="820">
        <f>IF(G15="M",0,G15)-IF(G16="M",0,G16)-IF(G17="M",0,G17)</f>
        <v>0</v>
      </c>
      <c r="H69" s="821"/>
      <c r="I69" s="818"/>
      <c r="J69" s="815"/>
    </row>
    <row r="70" spans="1:10" s="816" customFormat="1" ht="15.75">
      <c r="A70" s="686"/>
      <c r="B70" s="796"/>
      <c r="C70" s="819" t="s">
        <v>48</v>
      </c>
      <c r="D70" s="820">
        <f>IF(D19="M",0,D19)-IF(D20="M",0,D20)-IF(D21="M",0,D21)</f>
        <v>0</v>
      </c>
      <c r="E70" s="820">
        <f>IF(E19="M",0,E19)-IF(E20="M",0,E20)-IF(E21="M",0,E21)</f>
        <v>0</v>
      </c>
      <c r="F70" s="820">
        <f>IF(F19="M",0,F19)-IF(F20="M",0,F20)-IF(F21="M",0,F21)</f>
        <v>0</v>
      </c>
      <c r="G70" s="820">
        <f>IF(G19="M",0,G19)-IF(G20="M",0,G20)-IF(G21="M",0,G21)</f>
        <v>0</v>
      </c>
      <c r="H70" s="821"/>
      <c r="I70" s="818"/>
      <c r="J70" s="815"/>
    </row>
    <row r="71" spans="1:10" s="816" customFormat="1" ht="15.75">
      <c r="A71" s="686"/>
      <c r="B71" s="796"/>
      <c r="C71" s="819" t="s">
        <v>49</v>
      </c>
      <c r="D71" s="820">
        <f>IF(D22="M",0,D22)-IF(D23="M",0,D23)-IF(D24="M",0,D24)</f>
        <v>0</v>
      </c>
      <c r="E71" s="820">
        <f>IF(E22="M",0,E22)-IF(E23="M",0,E23)-IF(E24="M",0,E24)</f>
        <v>0</v>
      </c>
      <c r="F71" s="820">
        <f>IF(F22="M",0,F22)-IF(F23="M",0,F23)-IF(F24="M",0,F24)</f>
        <v>0</v>
      </c>
      <c r="G71" s="820">
        <f>IF(G22="M",0,G22)-IF(G23="M",0,G23)-IF(G24="M",0,G24)</f>
        <v>0</v>
      </c>
      <c r="H71" s="821"/>
      <c r="I71" s="818"/>
      <c r="J71" s="815"/>
    </row>
    <row r="72" spans="1:10" s="816" customFormat="1" ht="15.75">
      <c r="A72" s="686"/>
      <c r="B72" s="796"/>
      <c r="C72" s="819" t="s">
        <v>50</v>
      </c>
      <c r="D72" s="820">
        <f>IF(D24="M",0,D24)-IF(D25="M",0,D25)-IF(D26="M",0,D26)</f>
        <v>0</v>
      </c>
      <c r="E72" s="820">
        <f>IF(E24="M",0,E24)-IF(E25="M",0,E25)-IF(E26="M",0,E26)</f>
        <v>0</v>
      </c>
      <c r="F72" s="820">
        <f>IF(F24="M",0,F24)-IF(F25="M",0,F25)-IF(F26="M",0,F26)</f>
        <v>0</v>
      </c>
      <c r="G72" s="820">
        <f>IF(G24="M",0,G24)-IF(G25="M",0,G25)-IF(G26="M",0,G26)</f>
        <v>0</v>
      </c>
      <c r="H72" s="821"/>
      <c r="I72" s="818"/>
      <c r="J72" s="815"/>
    </row>
    <row r="73" spans="1:10" s="816" customFormat="1" ht="23.25">
      <c r="A73" s="686"/>
      <c r="B73" s="796"/>
      <c r="C73" s="819" t="s">
        <v>307</v>
      </c>
      <c r="D73" s="820">
        <f>IF(D31="M",0,D31)-IF(D32="M",0,D32)-IF(D33="M",0,D33)-IF(D34="M",0,D34)-IF(D36="M",0,D36)-IF(D37="M",0,D37)-IF(D38="M",0,D38)-IF(D40="M",0,D40)-IF(D41="M",0,D41)-IF(D42="M",0,D42)</f>
        <v>0</v>
      </c>
      <c r="E73" s="820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0">
        <f t="shared" si="3"/>
        <v>0</v>
      </c>
      <c r="G73" s="820">
        <f t="shared" si="3"/>
        <v>0</v>
      </c>
      <c r="H73" s="821"/>
      <c r="I73" s="818"/>
      <c r="J73" s="815"/>
    </row>
    <row r="74" spans="1:10" s="816" customFormat="1" ht="15.75">
      <c r="A74" s="686"/>
      <c r="B74" s="796"/>
      <c r="C74" s="819" t="s">
        <v>51</v>
      </c>
      <c r="D74" s="820">
        <f>IF(D44="M",0,D44)-IF(D45="M",0,D45)-IF(D46="M",0,D46)</f>
        <v>0</v>
      </c>
      <c r="E74" s="820">
        <f>IF(E44="M",0,E44)-IF(E45="M",0,E45)-IF(E46="M",0,E46)</f>
        <v>0</v>
      </c>
      <c r="F74" s="820">
        <f>IF(F44="M",0,F44)-IF(F45="M",0,F45)-IF(F46="M",0,F46)</f>
        <v>0</v>
      </c>
      <c r="G74" s="820">
        <f>IF(G44="M",0,G44)-IF(G45="M",0,G45)-IF(G46="M",0,G46)</f>
        <v>0</v>
      </c>
      <c r="H74" s="683"/>
      <c r="I74" s="818"/>
    </row>
    <row r="75" spans="1:10" s="816" customFormat="1" ht="15.75">
      <c r="A75" s="686"/>
      <c r="B75" s="796"/>
      <c r="C75" s="819" t="s">
        <v>29</v>
      </c>
      <c r="D75" s="820">
        <f>IF(D51="M",0,D51)-IF(D52="M",0,D52)+IF(D53="M",0,D53)</f>
        <v>0</v>
      </c>
      <c r="E75" s="820">
        <f>IF(E51="M",0,E51)-IF(E52="M",0,E52)+IF(E53="M",0,E53)</f>
        <v>0</v>
      </c>
      <c r="F75" s="820">
        <f>IF(F51="M",0,F51)-IF(F52="M",0,F52)+IF(F53="M",0,F53)</f>
        <v>0</v>
      </c>
      <c r="G75" s="820">
        <f>IF(G51="M",0,G51)-IF(G52="M",0,G52)+IF(G53="M",0,G53)</f>
        <v>0</v>
      </c>
      <c r="H75" s="683"/>
      <c r="I75" s="818"/>
    </row>
    <row r="76" spans="1:10" s="816" customFormat="1" ht="15.75">
      <c r="A76" s="686"/>
      <c r="B76" s="796"/>
      <c r="C76" s="823" t="s">
        <v>778</v>
      </c>
      <c r="D76" s="824"/>
      <c r="E76" s="824"/>
      <c r="F76" s="824"/>
      <c r="G76" s="824"/>
      <c r="H76" s="683"/>
      <c r="I76" s="818"/>
    </row>
    <row r="77" spans="1:10" s="816" customFormat="1" ht="15.75">
      <c r="A77" s="686"/>
      <c r="B77" s="796"/>
      <c r="C77" s="825" t="s">
        <v>52</v>
      </c>
      <c r="D77" s="826">
        <f>IF('Table 1'!E13="M",0,'Table 1'!E13)+IF(D10="M",0,D10)</f>
        <v>0</v>
      </c>
      <c r="E77" s="826">
        <f>IF('Table 1'!F13="M",0,'Table 1'!F13)+IF(E10="M",0,E10)</f>
        <v>0</v>
      </c>
      <c r="F77" s="826">
        <f>IF('Table 1'!G13="M",0,'Table 1'!G13)+IF(F10="M",0,F10)</f>
        <v>0</v>
      </c>
      <c r="G77" s="826">
        <f>IF('Table 1'!H13="M",0,'Table 1'!H13)+IF(G10="M",0,G10)</f>
        <v>0</v>
      </c>
      <c r="H77" s="827"/>
      <c r="I77" s="828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F16" sqref="F16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6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38" t="s">
        <v>554</v>
      </c>
      <c r="F6" s="1138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2016</v>
      </c>
      <c r="E7" s="347">
        <f>'Tabulka 1'!F5</f>
        <v>2017</v>
      </c>
      <c r="F7" s="347">
        <f>'Tabulka 1'!G5</f>
        <v>2018</v>
      </c>
      <c r="G7" s="347">
        <f>'Tabulka 1'!H5</f>
        <v>2019</v>
      </c>
      <c r="H7" s="45"/>
      <c r="I7" s="51"/>
    </row>
    <row r="8" spans="1:17" ht="15.75">
      <c r="A8" s="277"/>
      <c r="B8" s="333"/>
      <c r="C8" s="281" t="str">
        <f>'Titulní stránka'!E14</f>
        <v>Datum: 30/09/2020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-4886</v>
      </c>
      <c r="E10" s="95">
        <v>-8182</v>
      </c>
      <c r="F10" s="95">
        <v>-16646</v>
      </c>
      <c r="G10" s="96">
        <v>-11391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9085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12031</v>
      </c>
      <c r="F12" s="254">
        <f t="shared" si="0"/>
        <v>16606</v>
      </c>
      <c r="G12" s="254">
        <f t="shared" si="0"/>
        <v>15034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5802</v>
      </c>
      <c r="E13" s="113">
        <v>9586</v>
      </c>
      <c r="F13" s="113">
        <v>14775</v>
      </c>
      <c r="G13" s="113">
        <v>13356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-198</v>
      </c>
      <c r="E14" s="113">
        <v>-89</v>
      </c>
      <c r="F14" s="113">
        <v>-7</v>
      </c>
      <c r="G14" s="113">
        <v>2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-1</v>
      </c>
      <c r="E22" s="113">
        <v>1</v>
      </c>
      <c r="F22" s="113">
        <v>0</v>
      </c>
      <c r="G22" s="113">
        <v>0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-1</v>
      </c>
      <c r="E24" s="113">
        <v>1</v>
      </c>
      <c r="F24" s="113">
        <v>0</v>
      </c>
      <c r="G24" s="113">
        <v>0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0</v>
      </c>
      <c r="E25" s="127">
        <v>1</v>
      </c>
      <c r="F25" s="127">
        <v>0</v>
      </c>
      <c r="G25" s="128">
        <v>0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-1</v>
      </c>
      <c r="E26" s="127">
        <v>0</v>
      </c>
      <c r="F26" s="127">
        <v>0</v>
      </c>
      <c r="G26" s="128">
        <v>0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3482</v>
      </c>
      <c r="E28" s="113">
        <v>2533</v>
      </c>
      <c r="F28" s="113">
        <v>1838</v>
      </c>
      <c r="G28" s="113">
        <v>1676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-3588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-686</v>
      </c>
      <c r="F31" s="406">
        <f t="shared" si="1"/>
        <v>-3</v>
      </c>
      <c r="G31" s="406">
        <f t="shared" si="1"/>
        <v>-3585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-3588</v>
      </c>
      <c r="E33" s="113">
        <v>-686</v>
      </c>
      <c r="F33" s="113">
        <v>-3</v>
      </c>
      <c r="G33" s="113">
        <v>-3585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-1147</v>
      </c>
      <c r="E44" s="113">
        <v>-2962</v>
      </c>
      <c r="F44" s="113">
        <v>0</v>
      </c>
      <c r="G44" s="113">
        <v>-196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-1147</v>
      </c>
      <c r="E45" s="113">
        <v>-2962</v>
      </c>
      <c r="F45" s="113">
        <v>0</v>
      </c>
      <c r="G45" s="113">
        <v>-196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-536</v>
      </c>
      <c r="E48" s="98">
        <v>201</v>
      </c>
      <c r="F48" s="98">
        <v>-43</v>
      </c>
      <c r="G48" s="99">
        <v>-138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-18095</v>
      </c>
      <c r="E51" s="95">
        <v>-30094</v>
      </c>
      <c r="F51" s="95">
        <v>-44779</v>
      </c>
      <c r="G51" s="96">
        <v>-58433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94</v>
      </c>
      <c r="E52" s="113">
        <v>295</v>
      </c>
      <c r="F52" s="113">
        <v>252</v>
      </c>
      <c r="G52" s="113">
        <v>114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18189</v>
      </c>
      <c r="E53" s="155">
        <v>30389</v>
      </c>
      <c r="F53" s="155">
        <v>45031</v>
      </c>
      <c r="G53" s="155">
        <v>58547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39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39"/>
      <c r="F64" s="1139"/>
      <c r="G64" s="1139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G10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6" hidden="1" customWidth="1"/>
    <col min="2" max="2" width="3.88671875" style="796" customWidth="1"/>
    <col min="3" max="3" width="68.44140625" style="810" customWidth="1"/>
    <col min="4" max="7" width="13.33203125" style="615" customWidth="1"/>
    <col min="8" max="8" width="19.5546875" style="615" customWidth="1"/>
    <col min="9" max="9" width="5.33203125" style="615" customWidth="1"/>
    <col min="10" max="10" width="1" style="615" customWidth="1"/>
    <col min="11" max="11" width="0.5546875" style="615" customWidth="1"/>
    <col min="12" max="12" width="9.77734375" style="615"/>
    <col min="13" max="13" width="9.6640625" style="615" customWidth="1"/>
    <col min="14" max="14" width="13.109375" style="615" customWidth="1"/>
    <col min="15" max="15" width="9.33203125" style="615" customWidth="1"/>
    <col min="16" max="16384" width="9.77734375" style="615"/>
  </cols>
  <sheetData>
    <row r="1" spans="1:17" ht="9.75" customHeight="1">
      <c r="A1" s="681"/>
      <c r="B1" s="681"/>
      <c r="C1" s="682"/>
      <c r="D1" s="683"/>
      <c r="E1" s="684"/>
      <c r="F1" s="684"/>
      <c r="G1" s="684"/>
      <c r="H1" s="685"/>
      <c r="I1" s="685"/>
      <c r="K1" s="678"/>
      <c r="L1" s="616" t="s">
        <v>272</v>
      </c>
      <c r="M1" s="616">
        <v>3</v>
      </c>
      <c r="N1" s="616">
        <v>4</v>
      </c>
      <c r="O1" s="616">
        <v>5</v>
      </c>
      <c r="P1" s="616">
        <v>6</v>
      </c>
      <c r="Q1" s="618"/>
    </row>
    <row r="2" spans="1:17" ht="18">
      <c r="B2" s="686"/>
      <c r="C2" s="687" t="s">
        <v>734</v>
      </c>
      <c r="D2" s="688"/>
      <c r="E2" s="618"/>
      <c r="F2" s="618"/>
      <c r="G2" s="618"/>
      <c r="K2" s="678"/>
      <c r="L2" s="1116" t="s">
        <v>901</v>
      </c>
    </row>
    <row r="3" spans="1:17" ht="18">
      <c r="B3" s="686"/>
      <c r="C3" s="687" t="s">
        <v>735</v>
      </c>
      <c r="D3" s="688"/>
      <c r="E3" s="618"/>
      <c r="F3" s="618"/>
      <c r="G3" s="618"/>
      <c r="K3" s="678"/>
    </row>
    <row r="4" spans="1:17" ht="16.5" thickBot="1">
      <c r="B4" s="686"/>
      <c r="C4" s="689"/>
      <c r="D4" s="690"/>
      <c r="E4" s="618"/>
      <c r="F4" s="618"/>
      <c r="G4" s="618"/>
      <c r="K4" s="678"/>
    </row>
    <row r="5" spans="1:17" ht="16.5" thickTop="1">
      <c r="A5" s="691"/>
      <c r="B5" s="692"/>
      <c r="C5" s="693"/>
      <c r="D5" s="694"/>
      <c r="E5" s="694"/>
      <c r="F5" s="694"/>
      <c r="G5" s="695"/>
      <c r="H5" s="696"/>
      <c r="I5" s="697"/>
      <c r="K5" s="678"/>
    </row>
    <row r="6" spans="1:17" ht="15.75">
      <c r="A6" s="698"/>
      <c r="B6" s="699"/>
      <c r="C6" s="700" t="str">
        <f>'Cover page'!E13</f>
        <v>Member state: Czechia</v>
      </c>
      <c r="D6" s="701"/>
      <c r="E6" s="1140" t="s">
        <v>718</v>
      </c>
      <c r="F6" s="1140"/>
      <c r="G6" s="702"/>
      <c r="H6" s="703"/>
      <c r="I6" s="704"/>
    </row>
    <row r="7" spans="1:17" ht="15.75">
      <c r="A7" s="705"/>
      <c r="B7" s="706"/>
      <c r="C7" s="707" t="s">
        <v>719</v>
      </c>
      <c r="D7" s="708">
        <f>'Table 1'!E5</f>
        <v>2016</v>
      </c>
      <c r="E7" s="708">
        <f>'Table 1'!F5</f>
        <v>2017</v>
      </c>
      <c r="F7" s="708">
        <f>'Table 1'!G5</f>
        <v>2018</v>
      </c>
      <c r="G7" s="708">
        <f>'Table 1'!H5</f>
        <v>2019</v>
      </c>
      <c r="H7" s="709"/>
      <c r="I7" s="704"/>
    </row>
    <row r="8" spans="1:17" ht="15.75">
      <c r="A8" s="705"/>
      <c r="B8" s="710"/>
      <c r="C8" s="711" t="str">
        <f>'Cover page'!E14</f>
        <v>Date: 30/09/2020</v>
      </c>
      <c r="D8" s="712"/>
      <c r="E8" s="712"/>
      <c r="F8" s="712"/>
      <c r="G8" s="713"/>
      <c r="H8" s="714"/>
      <c r="I8" s="704"/>
    </row>
    <row r="9" spans="1:17" ht="10.5" customHeight="1" thickBot="1">
      <c r="A9" s="705"/>
      <c r="B9" s="715"/>
      <c r="C9" s="614"/>
      <c r="D9" s="716"/>
      <c r="E9" s="716"/>
      <c r="F9" s="716"/>
      <c r="G9" s="717"/>
      <c r="H9" s="718"/>
      <c r="I9" s="704"/>
    </row>
    <row r="10" spans="1:17" ht="17.25" thickTop="1" thickBot="1">
      <c r="A10" s="719" t="s">
        <v>231</v>
      </c>
      <c r="B10" s="720"/>
      <c r="C10" s="721" t="s">
        <v>736</v>
      </c>
      <c r="D10" s="722">
        <v>-4886</v>
      </c>
      <c r="E10" s="722">
        <v>-8182</v>
      </c>
      <c r="F10" s="722">
        <v>-16646</v>
      </c>
      <c r="G10" s="723">
        <v>-11391</v>
      </c>
      <c r="H10" s="724"/>
      <c r="I10" s="704"/>
    </row>
    <row r="11" spans="1:17" ht="6" customHeight="1" thickTop="1">
      <c r="A11" s="719"/>
      <c r="B11" s="699"/>
      <c r="C11" s="725"/>
      <c r="D11" s="726"/>
      <c r="E11" s="726"/>
      <c r="F11" s="726"/>
      <c r="G11" s="727"/>
      <c r="H11" s="728"/>
      <c r="I11" s="704"/>
    </row>
    <row r="12" spans="1:17" s="733" customFormat="1" ht="16.5" customHeight="1">
      <c r="A12" s="719" t="s">
        <v>232</v>
      </c>
      <c r="B12" s="720"/>
      <c r="C12" s="729" t="s">
        <v>737</v>
      </c>
      <c r="D12" s="73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9085</v>
      </c>
      <c r="E12" s="73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12031</v>
      </c>
      <c r="F12" s="730">
        <f t="shared" si="0"/>
        <v>16606</v>
      </c>
      <c r="G12" s="730">
        <f t="shared" si="0"/>
        <v>15034</v>
      </c>
      <c r="H12" s="731"/>
      <c r="I12" s="732"/>
    </row>
    <row r="13" spans="1:17" s="733" customFormat="1" ht="16.5" customHeight="1">
      <c r="A13" s="719" t="s">
        <v>233</v>
      </c>
      <c r="B13" s="720"/>
      <c r="C13" s="734" t="s">
        <v>738</v>
      </c>
      <c r="D13" s="735">
        <v>5802</v>
      </c>
      <c r="E13" s="735">
        <v>9586</v>
      </c>
      <c r="F13" s="735">
        <v>14775</v>
      </c>
      <c r="G13" s="735">
        <v>13356</v>
      </c>
      <c r="H13" s="736"/>
      <c r="I13" s="732"/>
    </row>
    <row r="14" spans="1:17" s="733" customFormat="1" ht="16.5" customHeight="1">
      <c r="A14" s="719" t="s">
        <v>234</v>
      </c>
      <c r="B14" s="720"/>
      <c r="C14" s="734" t="s">
        <v>739</v>
      </c>
      <c r="D14" s="735">
        <v>-198</v>
      </c>
      <c r="E14" s="735">
        <v>-89</v>
      </c>
      <c r="F14" s="735">
        <v>-7</v>
      </c>
      <c r="G14" s="735">
        <v>2</v>
      </c>
      <c r="H14" s="736"/>
      <c r="I14" s="732"/>
    </row>
    <row r="15" spans="1:17" s="733" customFormat="1" ht="16.5" customHeight="1">
      <c r="A15" s="719" t="s">
        <v>235</v>
      </c>
      <c r="B15" s="720"/>
      <c r="C15" s="734" t="s">
        <v>740</v>
      </c>
      <c r="D15" s="735">
        <v>0</v>
      </c>
      <c r="E15" s="735">
        <v>0</v>
      </c>
      <c r="F15" s="735">
        <v>0</v>
      </c>
      <c r="G15" s="735">
        <v>0</v>
      </c>
      <c r="H15" s="736"/>
      <c r="I15" s="732"/>
    </row>
    <row r="16" spans="1:17" s="733" customFormat="1" ht="16.5" customHeight="1">
      <c r="A16" s="719" t="s">
        <v>236</v>
      </c>
      <c r="B16" s="720"/>
      <c r="C16" s="737" t="s">
        <v>741</v>
      </c>
      <c r="D16" s="738">
        <v>0</v>
      </c>
      <c r="E16" s="739">
        <v>0</v>
      </c>
      <c r="F16" s="739">
        <v>0</v>
      </c>
      <c r="G16" s="740">
        <v>0</v>
      </c>
      <c r="H16" s="736"/>
      <c r="I16" s="732"/>
    </row>
    <row r="17" spans="1:9" s="733" customFormat="1" ht="16.5" customHeight="1">
      <c r="A17" s="719" t="s">
        <v>237</v>
      </c>
      <c r="B17" s="720"/>
      <c r="C17" s="737" t="s">
        <v>742</v>
      </c>
      <c r="D17" s="741">
        <v>0</v>
      </c>
      <c r="E17" s="742">
        <v>0</v>
      </c>
      <c r="F17" s="742">
        <v>0</v>
      </c>
      <c r="G17" s="743">
        <v>0</v>
      </c>
      <c r="H17" s="736"/>
      <c r="I17" s="732"/>
    </row>
    <row r="18" spans="1:9" s="733" customFormat="1" ht="16.5" customHeight="1">
      <c r="A18" s="719" t="s">
        <v>238</v>
      </c>
      <c r="B18" s="720"/>
      <c r="C18" s="744" t="s">
        <v>743</v>
      </c>
      <c r="D18" s="735">
        <v>0</v>
      </c>
      <c r="E18" s="735">
        <v>0</v>
      </c>
      <c r="F18" s="735">
        <v>0</v>
      </c>
      <c r="G18" s="735">
        <v>0</v>
      </c>
      <c r="H18" s="736"/>
      <c r="I18" s="732"/>
    </row>
    <row r="19" spans="1:9" s="733" customFormat="1" ht="16.5" customHeight="1">
      <c r="A19" s="719" t="s">
        <v>239</v>
      </c>
      <c r="B19" s="720"/>
      <c r="C19" s="744" t="s">
        <v>744</v>
      </c>
      <c r="D19" s="735">
        <v>0</v>
      </c>
      <c r="E19" s="735">
        <v>0</v>
      </c>
      <c r="F19" s="735">
        <v>0</v>
      </c>
      <c r="G19" s="735">
        <v>0</v>
      </c>
      <c r="H19" s="736"/>
      <c r="I19" s="732"/>
    </row>
    <row r="20" spans="1:9" s="733" customFormat="1" ht="16.5" customHeight="1">
      <c r="A20" s="719" t="s">
        <v>240</v>
      </c>
      <c r="B20" s="720"/>
      <c r="C20" s="745" t="s">
        <v>745</v>
      </c>
      <c r="D20" s="746">
        <v>0</v>
      </c>
      <c r="E20" s="747">
        <v>0</v>
      </c>
      <c r="F20" s="747">
        <v>0</v>
      </c>
      <c r="G20" s="748">
        <v>0</v>
      </c>
      <c r="H20" s="736"/>
      <c r="I20" s="732"/>
    </row>
    <row r="21" spans="1:9" s="733" customFormat="1" ht="16.5" customHeight="1">
      <c r="A21" s="719" t="s">
        <v>241</v>
      </c>
      <c r="B21" s="720"/>
      <c r="C21" s="745" t="s">
        <v>746</v>
      </c>
      <c r="D21" s="749">
        <v>0</v>
      </c>
      <c r="E21" s="750">
        <v>0</v>
      </c>
      <c r="F21" s="750">
        <v>0</v>
      </c>
      <c r="G21" s="751">
        <v>0</v>
      </c>
      <c r="H21" s="736"/>
      <c r="I21" s="732"/>
    </row>
    <row r="22" spans="1:9" s="733" customFormat="1" ht="16.5" customHeight="1">
      <c r="A22" s="719" t="s">
        <v>242</v>
      </c>
      <c r="B22" s="720"/>
      <c r="C22" s="734" t="s">
        <v>747</v>
      </c>
      <c r="D22" s="735">
        <v>-1</v>
      </c>
      <c r="E22" s="735">
        <v>1</v>
      </c>
      <c r="F22" s="735">
        <v>0</v>
      </c>
      <c r="G22" s="735">
        <v>0</v>
      </c>
      <c r="H22" s="736"/>
      <c r="I22" s="732"/>
    </row>
    <row r="23" spans="1:9" s="733" customFormat="1" ht="16.5" customHeight="1">
      <c r="A23" s="719" t="s">
        <v>243</v>
      </c>
      <c r="B23" s="720"/>
      <c r="C23" s="744" t="s">
        <v>748</v>
      </c>
      <c r="D23" s="735">
        <v>0</v>
      </c>
      <c r="E23" s="735">
        <v>0</v>
      </c>
      <c r="F23" s="735">
        <v>0</v>
      </c>
      <c r="G23" s="735">
        <v>0</v>
      </c>
      <c r="H23" s="736"/>
      <c r="I23" s="732"/>
    </row>
    <row r="24" spans="1:9" s="733" customFormat="1" ht="16.5" customHeight="1">
      <c r="A24" s="719" t="s">
        <v>244</v>
      </c>
      <c r="B24" s="720"/>
      <c r="C24" s="744" t="s">
        <v>749</v>
      </c>
      <c r="D24" s="735">
        <v>-1</v>
      </c>
      <c r="E24" s="735">
        <v>1</v>
      </c>
      <c r="F24" s="735">
        <v>0</v>
      </c>
      <c r="G24" s="735">
        <v>0</v>
      </c>
      <c r="H24" s="736"/>
      <c r="I24" s="732"/>
    </row>
    <row r="25" spans="1:9" s="733" customFormat="1" ht="16.5" customHeight="1">
      <c r="A25" s="719" t="s">
        <v>245</v>
      </c>
      <c r="B25" s="720"/>
      <c r="C25" s="745" t="s">
        <v>750</v>
      </c>
      <c r="D25" s="752">
        <v>0</v>
      </c>
      <c r="E25" s="753">
        <v>1</v>
      </c>
      <c r="F25" s="753">
        <v>0</v>
      </c>
      <c r="G25" s="754">
        <v>0</v>
      </c>
      <c r="H25" s="736"/>
      <c r="I25" s="732"/>
    </row>
    <row r="26" spans="1:9" s="733" customFormat="1" ht="16.5" customHeight="1" thickBot="1">
      <c r="A26" s="719" t="s">
        <v>246</v>
      </c>
      <c r="B26" s="720"/>
      <c r="C26" s="745" t="s">
        <v>751</v>
      </c>
      <c r="D26" s="752">
        <v>-1</v>
      </c>
      <c r="E26" s="753">
        <v>0</v>
      </c>
      <c r="F26" s="753">
        <v>0</v>
      </c>
      <c r="G26" s="754">
        <v>0</v>
      </c>
      <c r="H26" s="736"/>
      <c r="I26" s="732"/>
    </row>
    <row r="27" spans="1:9" s="733" customFormat="1" ht="16.5" customHeight="1">
      <c r="A27" s="755" t="s">
        <v>282</v>
      </c>
      <c r="B27" s="720"/>
      <c r="C27" s="734" t="s">
        <v>752</v>
      </c>
      <c r="D27" s="735">
        <v>0</v>
      </c>
      <c r="E27" s="735">
        <v>0</v>
      </c>
      <c r="F27" s="735">
        <v>0</v>
      </c>
      <c r="G27" s="735">
        <v>0</v>
      </c>
      <c r="H27" s="736"/>
      <c r="I27" s="732"/>
    </row>
    <row r="28" spans="1:9" s="733" customFormat="1" ht="16.5" customHeight="1" thickBot="1">
      <c r="A28" s="756" t="s">
        <v>283</v>
      </c>
      <c r="B28" s="720"/>
      <c r="C28" s="734" t="s">
        <v>753</v>
      </c>
      <c r="D28" s="735">
        <v>3482</v>
      </c>
      <c r="E28" s="735">
        <v>2533</v>
      </c>
      <c r="F28" s="735">
        <v>1838</v>
      </c>
      <c r="G28" s="735">
        <v>1676</v>
      </c>
      <c r="H28" s="736"/>
      <c r="I28" s="732"/>
    </row>
    <row r="29" spans="1:9" s="733" customFormat="1" ht="16.5" customHeight="1">
      <c r="A29" s="719" t="s">
        <v>247</v>
      </c>
      <c r="B29" s="720"/>
      <c r="C29" s="734" t="s">
        <v>754</v>
      </c>
      <c r="D29" s="735">
        <v>0</v>
      </c>
      <c r="E29" s="735">
        <v>0</v>
      </c>
      <c r="F29" s="735">
        <v>0</v>
      </c>
      <c r="G29" s="735">
        <v>0</v>
      </c>
      <c r="H29" s="736"/>
      <c r="I29" s="732"/>
    </row>
    <row r="30" spans="1:9" s="733" customFormat="1" ht="16.5" customHeight="1">
      <c r="A30" s="719"/>
      <c r="B30" s="699"/>
      <c r="C30" s="757"/>
      <c r="D30" s="758"/>
      <c r="E30" s="759"/>
      <c r="F30" s="759"/>
      <c r="G30" s="760"/>
      <c r="H30" s="736"/>
      <c r="I30" s="732"/>
    </row>
    <row r="31" spans="1:9" s="733" customFormat="1" ht="16.5" customHeight="1">
      <c r="A31" s="719" t="s">
        <v>248</v>
      </c>
      <c r="B31" s="720"/>
      <c r="C31" s="761" t="s">
        <v>755</v>
      </c>
      <c r="D31" s="76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-3588</v>
      </c>
      <c r="E31" s="76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-686</v>
      </c>
      <c r="F31" s="762">
        <f t="shared" si="1"/>
        <v>-3</v>
      </c>
      <c r="G31" s="762">
        <f t="shared" si="1"/>
        <v>-3585</v>
      </c>
      <c r="H31" s="736"/>
      <c r="I31" s="732"/>
    </row>
    <row r="32" spans="1:9" s="733" customFormat="1" ht="16.5" customHeight="1" thickBot="1">
      <c r="A32" s="719" t="s">
        <v>249</v>
      </c>
      <c r="B32" s="720"/>
      <c r="C32" s="734" t="s">
        <v>756</v>
      </c>
      <c r="D32" s="735">
        <v>0</v>
      </c>
      <c r="E32" s="735">
        <v>0</v>
      </c>
      <c r="F32" s="735">
        <v>0</v>
      </c>
      <c r="G32" s="735">
        <v>0</v>
      </c>
      <c r="H32" s="736"/>
      <c r="I32" s="732"/>
    </row>
    <row r="33" spans="1:9" s="733" customFormat="1" ht="16.5" customHeight="1" thickBot="1">
      <c r="A33" s="763" t="s">
        <v>290</v>
      </c>
      <c r="B33" s="720"/>
      <c r="C33" s="734" t="s">
        <v>757</v>
      </c>
      <c r="D33" s="735">
        <v>-3588</v>
      </c>
      <c r="E33" s="735">
        <v>-686</v>
      </c>
      <c r="F33" s="735">
        <v>-3</v>
      </c>
      <c r="G33" s="735">
        <v>-3585</v>
      </c>
      <c r="H33" s="736"/>
      <c r="I33" s="732"/>
    </row>
    <row r="34" spans="1:9" s="733" customFormat="1" ht="16.5" customHeight="1">
      <c r="A34" s="719" t="s">
        <v>250</v>
      </c>
      <c r="B34" s="720"/>
      <c r="C34" s="734" t="s">
        <v>758</v>
      </c>
      <c r="D34" s="735">
        <v>0</v>
      </c>
      <c r="E34" s="735">
        <v>0</v>
      </c>
      <c r="F34" s="735">
        <v>0</v>
      </c>
      <c r="G34" s="735">
        <v>0</v>
      </c>
      <c r="H34" s="736"/>
      <c r="I34" s="732"/>
    </row>
    <row r="35" spans="1:9" s="733" customFormat="1" ht="16.5" customHeight="1">
      <c r="A35" s="719"/>
      <c r="B35" s="699"/>
      <c r="C35" s="764"/>
      <c r="D35" s="765"/>
      <c r="E35" s="766"/>
      <c r="F35" s="766"/>
      <c r="G35" s="767"/>
      <c r="H35" s="736"/>
      <c r="I35" s="732"/>
    </row>
    <row r="36" spans="1:9" s="733" customFormat="1" ht="16.5" customHeight="1">
      <c r="A36" s="719" t="s">
        <v>251</v>
      </c>
      <c r="B36" s="720"/>
      <c r="C36" s="734" t="s">
        <v>759</v>
      </c>
      <c r="D36" s="735">
        <v>0</v>
      </c>
      <c r="E36" s="735">
        <v>0</v>
      </c>
      <c r="F36" s="735">
        <v>0</v>
      </c>
      <c r="G36" s="735">
        <v>0</v>
      </c>
      <c r="H36" s="736"/>
      <c r="I36" s="732"/>
    </row>
    <row r="37" spans="1:9" s="733" customFormat="1" ht="16.5" customHeight="1">
      <c r="A37" s="719" t="s">
        <v>252</v>
      </c>
      <c r="B37" s="720"/>
      <c r="C37" s="734" t="s">
        <v>760</v>
      </c>
      <c r="D37" s="735">
        <v>0</v>
      </c>
      <c r="E37" s="735">
        <v>0</v>
      </c>
      <c r="F37" s="735">
        <v>0</v>
      </c>
      <c r="G37" s="735">
        <v>0</v>
      </c>
      <c r="H37" s="736"/>
      <c r="I37" s="732"/>
    </row>
    <row r="38" spans="1:9" s="733" customFormat="1" ht="16.5" customHeight="1">
      <c r="A38" s="719" t="s">
        <v>253</v>
      </c>
      <c r="B38" s="720"/>
      <c r="C38" s="768" t="s">
        <v>761</v>
      </c>
      <c r="D38" s="735">
        <v>0</v>
      </c>
      <c r="E38" s="735">
        <v>0</v>
      </c>
      <c r="F38" s="735">
        <v>0</v>
      </c>
      <c r="G38" s="735">
        <v>0</v>
      </c>
      <c r="H38" s="736"/>
      <c r="I38" s="732"/>
    </row>
    <row r="39" spans="1:9" s="733" customFormat="1" ht="16.5" customHeight="1">
      <c r="A39" s="719"/>
      <c r="B39" s="699"/>
      <c r="C39" s="764"/>
      <c r="D39" s="765"/>
      <c r="E39" s="766"/>
      <c r="F39" s="766"/>
      <c r="G39" s="767"/>
      <c r="H39" s="736"/>
      <c r="I39" s="732"/>
    </row>
    <row r="40" spans="1:9" s="733" customFormat="1" ht="16.5" customHeight="1">
      <c r="A40" s="719" t="s">
        <v>254</v>
      </c>
      <c r="B40" s="720"/>
      <c r="C40" s="734" t="s">
        <v>762</v>
      </c>
      <c r="D40" s="735">
        <v>0</v>
      </c>
      <c r="E40" s="735">
        <v>0</v>
      </c>
      <c r="F40" s="735">
        <v>0</v>
      </c>
      <c r="G40" s="735">
        <v>0</v>
      </c>
      <c r="H40" s="736"/>
      <c r="I40" s="732"/>
    </row>
    <row r="41" spans="1:9" s="733" customFormat="1" ht="16.5" customHeight="1">
      <c r="A41" s="719" t="s">
        <v>304</v>
      </c>
      <c r="B41" s="720"/>
      <c r="C41" s="734" t="s">
        <v>763</v>
      </c>
      <c r="D41" s="735">
        <v>0</v>
      </c>
      <c r="E41" s="735">
        <v>0</v>
      </c>
      <c r="F41" s="735">
        <v>0</v>
      </c>
      <c r="G41" s="735">
        <v>0</v>
      </c>
      <c r="H41" s="736"/>
      <c r="I41" s="732"/>
    </row>
    <row r="42" spans="1:9" s="733" customFormat="1" ht="16.5" customHeight="1">
      <c r="A42" s="719" t="s">
        <v>255</v>
      </c>
      <c r="B42" s="720"/>
      <c r="C42" s="734" t="s">
        <v>764</v>
      </c>
      <c r="D42" s="735">
        <v>0</v>
      </c>
      <c r="E42" s="735">
        <v>0</v>
      </c>
      <c r="F42" s="735">
        <v>0</v>
      </c>
      <c r="G42" s="735">
        <v>0</v>
      </c>
      <c r="H42" s="736"/>
      <c r="I42" s="732"/>
    </row>
    <row r="43" spans="1:9" s="733" customFormat="1" ht="16.5" customHeight="1">
      <c r="A43" s="719"/>
      <c r="B43" s="699"/>
      <c r="C43" s="764"/>
      <c r="D43" s="765"/>
      <c r="E43" s="766"/>
      <c r="F43" s="766"/>
      <c r="G43" s="767"/>
      <c r="H43" s="736"/>
      <c r="I43" s="732"/>
    </row>
    <row r="44" spans="1:9" s="733" customFormat="1" ht="16.5" customHeight="1">
      <c r="A44" s="719" t="s">
        <v>256</v>
      </c>
      <c r="B44" s="720"/>
      <c r="C44" s="761" t="s">
        <v>12</v>
      </c>
      <c r="D44" s="735">
        <v>-1147</v>
      </c>
      <c r="E44" s="735">
        <v>-2962</v>
      </c>
      <c r="F44" s="735">
        <v>0</v>
      </c>
      <c r="G44" s="735">
        <v>-196</v>
      </c>
      <c r="H44" s="736"/>
      <c r="I44" s="732"/>
    </row>
    <row r="45" spans="1:9" s="733" customFormat="1" ht="16.5" customHeight="1">
      <c r="A45" s="719" t="s">
        <v>257</v>
      </c>
      <c r="B45" s="720"/>
      <c r="C45" s="734" t="s">
        <v>765</v>
      </c>
      <c r="D45" s="735">
        <v>-1147</v>
      </c>
      <c r="E45" s="735">
        <v>-2962</v>
      </c>
      <c r="F45" s="735">
        <v>0</v>
      </c>
      <c r="G45" s="735">
        <v>-196</v>
      </c>
      <c r="H45" s="736"/>
      <c r="I45" s="732"/>
    </row>
    <row r="46" spans="1:9" s="733" customFormat="1" ht="16.5" customHeight="1">
      <c r="A46" s="719" t="s">
        <v>258</v>
      </c>
      <c r="B46" s="720"/>
      <c r="C46" s="734" t="s">
        <v>766</v>
      </c>
      <c r="D46" s="735">
        <v>0</v>
      </c>
      <c r="E46" s="735">
        <v>0</v>
      </c>
      <c r="F46" s="735">
        <v>0</v>
      </c>
      <c r="G46" s="735">
        <v>0</v>
      </c>
      <c r="H46" s="736"/>
      <c r="I46" s="732"/>
    </row>
    <row r="47" spans="1:9" s="733" customFormat="1" ht="13.5" customHeight="1" thickBot="1">
      <c r="A47" s="719"/>
      <c r="B47" s="699"/>
      <c r="C47" s="757"/>
      <c r="D47" s="769"/>
      <c r="E47" s="770"/>
      <c r="F47" s="770"/>
      <c r="G47" s="771"/>
      <c r="H47" s="772"/>
      <c r="I47" s="732"/>
    </row>
    <row r="48" spans="1:9" s="733" customFormat="1" ht="19.5" customHeight="1" thickTop="1" thickBot="1">
      <c r="A48" s="719" t="s">
        <v>259</v>
      </c>
      <c r="B48" s="720"/>
      <c r="C48" s="721" t="s">
        <v>767</v>
      </c>
      <c r="D48" s="773">
        <v>-536</v>
      </c>
      <c r="E48" s="773">
        <v>201</v>
      </c>
      <c r="F48" s="773">
        <v>-43</v>
      </c>
      <c r="G48" s="774">
        <v>-138</v>
      </c>
      <c r="H48" s="775"/>
      <c r="I48" s="732"/>
    </row>
    <row r="49" spans="1:11" ht="9" customHeight="1" thickTop="1" thickBot="1">
      <c r="A49" s="719"/>
      <c r="B49" s="699"/>
      <c r="C49" s="776"/>
      <c r="D49" s="777"/>
      <c r="E49" s="777"/>
      <c r="F49" s="777"/>
      <c r="G49" s="777"/>
      <c r="H49" s="778"/>
      <c r="I49" s="704"/>
    </row>
    <row r="50" spans="1:11" ht="9" customHeight="1" thickTop="1" thickBot="1">
      <c r="A50" s="719"/>
      <c r="B50" s="699"/>
      <c r="C50" s="779"/>
      <c r="D50" s="780"/>
      <c r="E50" s="781"/>
      <c r="F50" s="781"/>
      <c r="G50" s="781"/>
      <c r="H50" s="782"/>
      <c r="I50" s="704"/>
    </row>
    <row r="51" spans="1:11" ht="18.75" thickTop="1" thickBot="1">
      <c r="A51" s="719" t="s">
        <v>260</v>
      </c>
      <c r="B51" s="720"/>
      <c r="C51" s="721" t="s">
        <v>768</v>
      </c>
      <c r="D51" s="722">
        <v>-18095</v>
      </c>
      <c r="E51" s="722">
        <v>-30094</v>
      </c>
      <c r="F51" s="722">
        <v>-44779</v>
      </c>
      <c r="G51" s="723">
        <v>-58433</v>
      </c>
      <c r="H51" s="724"/>
      <c r="I51" s="704"/>
    </row>
    <row r="52" spans="1:11" ht="15.75" thickTop="1">
      <c r="A52" s="719" t="s">
        <v>261</v>
      </c>
      <c r="B52" s="720"/>
      <c r="C52" s="734" t="s">
        <v>769</v>
      </c>
      <c r="D52" s="735">
        <v>94</v>
      </c>
      <c r="E52" s="735">
        <v>295</v>
      </c>
      <c r="F52" s="735">
        <v>252</v>
      </c>
      <c r="G52" s="735">
        <v>114</v>
      </c>
      <c r="H52" s="736"/>
      <c r="I52" s="704"/>
    </row>
    <row r="53" spans="1:11">
      <c r="A53" s="719" t="s">
        <v>262</v>
      </c>
      <c r="B53" s="720"/>
      <c r="C53" s="783" t="s">
        <v>770</v>
      </c>
      <c r="D53" s="784">
        <v>18189</v>
      </c>
      <c r="E53" s="784">
        <v>30389</v>
      </c>
      <c r="F53" s="784">
        <v>45031</v>
      </c>
      <c r="G53" s="784">
        <v>58547</v>
      </c>
      <c r="H53" s="785"/>
      <c r="I53" s="704"/>
    </row>
    <row r="54" spans="1:11" ht="9.75" customHeight="1" thickBot="1">
      <c r="A54" s="698"/>
      <c r="B54" s="699"/>
      <c r="C54" s="786"/>
      <c r="D54" s="787"/>
      <c r="E54" s="787"/>
      <c r="F54" s="787"/>
      <c r="G54" s="787"/>
      <c r="H54" s="788"/>
      <c r="I54" s="704"/>
    </row>
    <row r="55" spans="1:11" ht="20.25" thickTop="1" thickBot="1">
      <c r="A55" s="698"/>
      <c r="B55" s="699"/>
      <c r="C55" s="789" t="s">
        <v>771</v>
      </c>
      <c r="D55" s="790"/>
      <c r="E55" s="790"/>
      <c r="F55" s="790"/>
      <c r="G55" s="790"/>
      <c r="H55" s="791"/>
      <c r="I55" s="704"/>
      <c r="K55" s="678"/>
    </row>
    <row r="56" spans="1:11" ht="8.25" customHeight="1" thickTop="1">
      <c r="A56" s="698"/>
      <c r="B56" s="699"/>
      <c r="C56" s="792"/>
      <c r="D56" s="793"/>
      <c r="E56" s="794"/>
      <c r="F56" s="794"/>
      <c r="G56" s="794"/>
      <c r="H56" s="794"/>
      <c r="I56" s="704"/>
      <c r="K56" s="678"/>
    </row>
    <row r="57" spans="1:11" ht="15.75">
      <c r="A57" s="698"/>
      <c r="B57" s="699"/>
      <c r="C57" s="795"/>
      <c r="D57" s="678"/>
      <c r="E57" s="796"/>
      <c r="F57" s="796"/>
      <c r="G57" s="678"/>
      <c r="H57" s="796"/>
      <c r="I57" s="704"/>
      <c r="K57" s="678"/>
    </row>
    <row r="58" spans="1:11" ht="15.75">
      <c r="A58" s="698"/>
      <c r="B58" s="699"/>
      <c r="C58" s="797" t="s">
        <v>772</v>
      </c>
      <c r="D58" s="797"/>
      <c r="E58" s="798"/>
      <c r="F58" s="798"/>
      <c r="G58" s="797" t="s">
        <v>773</v>
      </c>
      <c r="H58" s="798"/>
      <c r="I58" s="704"/>
      <c r="K58" s="678"/>
    </row>
    <row r="59" spans="1:11" ht="15.75">
      <c r="A59" s="698"/>
      <c r="B59" s="699"/>
      <c r="C59" s="700" t="s">
        <v>774</v>
      </c>
      <c r="D59" s="797"/>
      <c r="E59" s="798"/>
      <c r="F59" s="798"/>
      <c r="G59" s="797" t="s">
        <v>775</v>
      </c>
      <c r="H59" s="798"/>
      <c r="I59" s="704"/>
      <c r="K59" s="678"/>
    </row>
    <row r="60" spans="1:11" ht="16.5" customHeight="1">
      <c r="A60" s="698"/>
      <c r="B60" s="699"/>
      <c r="C60" s="700" t="s">
        <v>776</v>
      </c>
      <c r="D60" s="799"/>
      <c r="E60" s="798"/>
      <c r="F60" s="798"/>
      <c r="G60" s="800"/>
      <c r="H60" s="798"/>
      <c r="I60" s="704"/>
      <c r="K60" s="678"/>
    </row>
    <row r="61" spans="1:11" ht="9.75" customHeight="1" thickBot="1">
      <c r="A61" s="801"/>
      <c r="B61" s="802"/>
      <c r="C61" s="803"/>
      <c r="D61" s="804"/>
      <c r="E61" s="805"/>
      <c r="F61" s="805"/>
      <c r="G61" s="805"/>
      <c r="H61" s="805"/>
      <c r="I61" s="806"/>
      <c r="K61" s="678"/>
    </row>
    <row r="62" spans="1:11" ht="16.5" thickTop="1">
      <c r="B62" s="807"/>
      <c r="C62" s="808"/>
      <c r="D62" s="809"/>
      <c r="E62" s="809"/>
      <c r="F62" s="809"/>
      <c r="G62" s="809"/>
      <c r="H62" s="809"/>
      <c r="I62" s="678"/>
      <c r="J62" s="678"/>
      <c r="K62" s="678"/>
    </row>
    <row r="63" spans="1:11">
      <c r="D63" s="811"/>
      <c r="E63" s="811"/>
      <c r="F63" s="811"/>
      <c r="G63" s="811"/>
      <c r="H63" s="811"/>
    </row>
    <row r="64" spans="1:11" s="816" customFormat="1" ht="30" customHeight="1">
      <c r="A64" s="686"/>
      <c r="B64" s="796"/>
      <c r="C64" s="812" t="s">
        <v>733</v>
      </c>
      <c r="D64" s="1141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1"/>
      <c r="F64" s="1141"/>
      <c r="G64" s="1141"/>
      <c r="H64" s="813"/>
      <c r="I64" s="814"/>
      <c r="J64" s="815"/>
    </row>
    <row r="65" spans="1:10" s="816" customFormat="1">
      <c r="A65" s="686"/>
      <c r="B65" s="796"/>
      <c r="C65" s="817" t="s">
        <v>777</v>
      </c>
      <c r="D65" s="683"/>
      <c r="E65" s="683"/>
      <c r="F65" s="683"/>
      <c r="G65" s="683"/>
      <c r="H65" s="683"/>
      <c r="I65" s="818"/>
      <c r="J65" s="815"/>
    </row>
    <row r="66" spans="1:10" s="816" customFormat="1" ht="15.75">
      <c r="A66" s="686"/>
      <c r="B66" s="796"/>
      <c r="C66" s="819" t="s">
        <v>37</v>
      </c>
      <c r="D66" s="820">
        <f>IF(D48="M",0,D48)-IF(D10="M",0,D10)-IF(D12="M",0,D12)-IF(D31="M",0,D31)-IF(D44="M",0,D44)</f>
        <v>0</v>
      </c>
      <c r="E66" s="820">
        <f>IF(E48="M",0,E48)-IF(E10="M",0,E10)-IF(E12="M",0,E12)-IF(E31="M",0,E31)-IF(E44="M",0,E44)</f>
        <v>0</v>
      </c>
      <c r="F66" s="820">
        <f>IF(F48="M",0,F48)-IF(F10="M",0,F10)-IF(F12="M",0,F12)-IF(F31="M",0,F31)-IF(F44="M",0,F44)</f>
        <v>0</v>
      </c>
      <c r="G66" s="820">
        <f>IF(G48="M",0,G48)-IF(G10="M",0,G10)-IF(G12="M",0,G12)-IF(G31="M",0,G31)-IF(G44="M",0,G44)</f>
        <v>0</v>
      </c>
      <c r="H66" s="821"/>
      <c r="I66" s="818"/>
      <c r="J66" s="815"/>
    </row>
    <row r="67" spans="1:10" s="816" customFormat="1" ht="15.75">
      <c r="A67" s="686"/>
      <c r="B67" s="796"/>
      <c r="C67" s="819" t="s">
        <v>305</v>
      </c>
      <c r="D67" s="820">
        <f>IF(D12="M",0,D12)-IF(D13="M",0,D13)-IF(D14="M",0,D14)-IF(D15="M",0,D15)-IF(D22="M",0,D22)-IF(D27="M",0,D27)-IF(D28="M",0,D28)-IF(D29="M",0,D29)</f>
        <v>0</v>
      </c>
      <c r="E67" s="820">
        <f t="shared" ref="E67:G67" si="2">IF(E12="M",0,E12)-IF(E13="M",0,E13)-IF(E14="M",0,E14)-IF(E15="M",0,E15)-IF(E22="M",0,E22)-IF(E27="M",0,E27)-IF(E28="M",0,E28)-IF(E29="M",0,E29)</f>
        <v>0</v>
      </c>
      <c r="F67" s="820">
        <f t="shared" si="2"/>
        <v>0</v>
      </c>
      <c r="G67" s="820">
        <f t="shared" si="2"/>
        <v>0</v>
      </c>
      <c r="H67" s="821"/>
      <c r="I67" s="818"/>
      <c r="J67" s="815"/>
    </row>
    <row r="68" spans="1:10" s="816" customFormat="1" ht="15.75">
      <c r="A68" s="686"/>
      <c r="B68" s="796"/>
      <c r="C68" s="822" t="s">
        <v>38</v>
      </c>
      <c r="D68" s="820">
        <f>IF(D15="M",0,D15)-IF(D18="M",0,D18)-IF(D19="M",0,D19)</f>
        <v>0</v>
      </c>
      <c r="E68" s="820">
        <f>IF(E15="M",0,E15)-IF(E18="M",0,E18)-IF(E19="M",0,E19)</f>
        <v>0</v>
      </c>
      <c r="F68" s="820">
        <f>IF(F15="M",0,F15)-IF(F18="M",0,F18)-IF(F19="M",0,F19)</f>
        <v>0</v>
      </c>
      <c r="G68" s="820">
        <f>IF(G15="M",0,G15)-IF(G18="M",0,G18)-IF(G19="M",0,G19)</f>
        <v>0</v>
      </c>
      <c r="H68" s="821"/>
      <c r="I68" s="818"/>
      <c r="J68" s="815"/>
    </row>
    <row r="69" spans="1:10" s="816" customFormat="1" ht="15.75">
      <c r="A69" s="686"/>
      <c r="B69" s="796"/>
      <c r="C69" s="819" t="s">
        <v>39</v>
      </c>
      <c r="D69" s="820">
        <f>IF(D15="M",0,D15)-IF(D16="M",0,D16)-IF(D17="M",0,D17)</f>
        <v>0</v>
      </c>
      <c r="E69" s="820">
        <f>IF(E15="M",0,E15)-IF(E16="M",0,E16)-IF(E17="M",0,E17)</f>
        <v>0</v>
      </c>
      <c r="F69" s="820">
        <f>IF(F15="M",0,F15)-IF(F16="M",0,F16)-IF(F17="M",0,F17)</f>
        <v>0</v>
      </c>
      <c r="G69" s="820">
        <f>IF(G15="M",0,G15)-IF(G16="M",0,G16)-IF(G17="M",0,G17)</f>
        <v>0</v>
      </c>
      <c r="H69" s="821"/>
      <c r="I69" s="818"/>
      <c r="J69" s="815"/>
    </row>
    <row r="70" spans="1:10" s="816" customFormat="1" ht="15.75">
      <c r="A70" s="686"/>
      <c r="B70" s="796"/>
      <c r="C70" s="819" t="s">
        <v>40</v>
      </c>
      <c r="D70" s="820">
        <f>IF(D19="M",0,D19)-IF(D20="M",0,D20)-IF(D21="M",0,D21)</f>
        <v>0</v>
      </c>
      <c r="E70" s="820">
        <f>IF(E19="M",0,E19)-IF(E20="M",0,E20)-IF(E21="M",0,E21)</f>
        <v>0</v>
      </c>
      <c r="F70" s="820">
        <f>IF(F19="M",0,F19)-IF(F20="M",0,F20)-IF(F21="M",0,F21)</f>
        <v>0</v>
      </c>
      <c r="G70" s="820">
        <f>IF(G19="M",0,G19)-IF(G20="M",0,G20)-IF(G21="M",0,G21)</f>
        <v>0</v>
      </c>
      <c r="H70" s="821"/>
      <c r="I70" s="818"/>
      <c r="J70" s="815"/>
    </row>
    <row r="71" spans="1:10" s="816" customFormat="1" ht="15.75">
      <c r="A71" s="686"/>
      <c r="B71" s="796"/>
      <c r="C71" s="819" t="s">
        <v>41</v>
      </c>
      <c r="D71" s="820">
        <f>IF(D22="M",0,D22)-IF(D23="M",0,D23)-IF(D24="M",0,D24)</f>
        <v>0</v>
      </c>
      <c r="E71" s="820">
        <f>IF(E22="M",0,E22)-IF(E23="M",0,E23)-IF(E24="M",0,E24)</f>
        <v>0</v>
      </c>
      <c r="F71" s="820">
        <f>IF(F22="M",0,F22)-IF(F23="M",0,F23)-IF(F24="M",0,F24)</f>
        <v>0</v>
      </c>
      <c r="G71" s="820">
        <f>IF(G22="M",0,G22)-IF(G23="M",0,G23)-IF(G24="M",0,G24)</f>
        <v>0</v>
      </c>
      <c r="H71" s="821"/>
      <c r="I71" s="818"/>
      <c r="J71" s="815"/>
    </row>
    <row r="72" spans="1:10" s="816" customFormat="1" ht="15.75">
      <c r="A72" s="686"/>
      <c r="B72" s="796"/>
      <c r="C72" s="819" t="s">
        <v>42</v>
      </c>
      <c r="D72" s="820">
        <f>IF(D24="M",0,D24)-IF(D25="M",0,D25)-IF(D26="M",0,D26)</f>
        <v>0</v>
      </c>
      <c r="E72" s="820">
        <f>IF(E24="M",0,E24)-IF(E25="M",0,E25)-IF(E26="M",0,E26)</f>
        <v>0</v>
      </c>
      <c r="F72" s="820">
        <f>IF(F24="M",0,F24)-IF(F25="M",0,F25)-IF(F26="M",0,F26)</f>
        <v>0</v>
      </c>
      <c r="G72" s="820">
        <f>IF(G24="M",0,G24)-IF(G25="M",0,G25)-IF(G26="M",0,G26)</f>
        <v>0</v>
      </c>
      <c r="H72" s="821"/>
      <c r="I72" s="818"/>
      <c r="J72" s="815"/>
    </row>
    <row r="73" spans="1:10" s="816" customFormat="1" ht="23.25">
      <c r="A73" s="686"/>
      <c r="B73" s="796"/>
      <c r="C73" s="819" t="s">
        <v>306</v>
      </c>
      <c r="D73" s="820">
        <f>IF(D31="M",0,D31)-IF(D32="M",0,D32)-IF(D33="M",0,D33)-IF(D34="M",0,D34)-IF(D36="M",0,D36)-IF(D37="M",0,D37)-IF(D38="M",0,D38)-IF(D40="M",0,D40)-IF(D41="M",0,D41)-IF(D42="M",0,D42)</f>
        <v>0</v>
      </c>
      <c r="E73" s="820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0">
        <f t="shared" si="3"/>
        <v>0</v>
      </c>
      <c r="G73" s="820">
        <f t="shared" si="3"/>
        <v>0</v>
      </c>
      <c r="H73" s="821"/>
      <c r="I73" s="818"/>
      <c r="J73" s="815"/>
    </row>
    <row r="74" spans="1:10" s="816" customFormat="1" ht="15.75">
      <c r="A74" s="686"/>
      <c r="B74" s="796"/>
      <c r="C74" s="819" t="s">
        <v>43</v>
      </c>
      <c r="D74" s="820">
        <f>IF(D44="M",0,D44)-IF(D45="M",0,D45)-IF(D46="M",0,D46)</f>
        <v>0</v>
      </c>
      <c r="E74" s="820">
        <f>IF(E44="M",0,E44)-IF(E45="M",0,E45)-IF(E46="M",0,E46)</f>
        <v>0</v>
      </c>
      <c r="F74" s="820">
        <f>IF(F44="M",0,F44)-IF(F45="M",0,F45)-IF(F46="M",0,F46)</f>
        <v>0</v>
      </c>
      <c r="G74" s="820">
        <f>IF(G44="M",0,G44)-IF(G45="M",0,G45)-IF(G46="M",0,G46)</f>
        <v>0</v>
      </c>
      <c r="H74" s="683"/>
      <c r="I74" s="818"/>
    </row>
    <row r="75" spans="1:10" s="816" customFormat="1" ht="15.75">
      <c r="A75" s="686"/>
      <c r="B75" s="796"/>
      <c r="C75" s="819" t="s">
        <v>30</v>
      </c>
      <c r="D75" s="820">
        <f>IF(D51="M",0,D51)-IF(D52="M",0,D52)+IF(D53="M",0,D53)</f>
        <v>0</v>
      </c>
      <c r="E75" s="820">
        <f>IF(E51="M",0,E51)-IF(E52="M",0,E52)+IF(E53="M",0,E53)</f>
        <v>0</v>
      </c>
      <c r="F75" s="820">
        <f>IF(F51="M",0,F51)-IF(F52="M",0,F52)+IF(F53="M",0,F53)</f>
        <v>0</v>
      </c>
      <c r="G75" s="820">
        <f>IF(G51="M",0,G51)-IF(G52="M",0,G52)+IF(G53="M",0,G53)</f>
        <v>0</v>
      </c>
      <c r="H75" s="683"/>
      <c r="I75" s="818"/>
    </row>
    <row r="76" spans="1:10" s="816" customFormat="1" ht="15.75">
      <c r="A76" s="686"/>
      <c r="B76" s="796"/>
      <c r="C76" s="823" t="s">
        <v>778</v>
      </c>
      <c r="D76" s="824"/>
      <c r="E76" s="824"/>
      <c r="F76" s="824"/>
      <c r="G76" s="824"/>
      <c r="H76" s="683"/>
      <c r="I76" s="818"/>
    </row>
    <row r="77" spans="1:10" s="816" customFormat="1" ht="15.75">
      <c r="A77" s="686"/>
      <c r="B77" s="796"/>
      <c r="C77" s="825" t="s">
        <v>44</v>
      </c>
      <c r="D77" s="826">
        <f>IF('Table 1'!E14="M",0,'Table 1'!E14)+IF(D10="M",0,D10)</f>
        <v>0</v>
      </c>
      <c r="E77" s="826">
        <f>IF('Table 1'!F14="M",0,'Table 1'!F14)+IF(E10="M",0,E10)</f>
        <v>0</v>
      </c>
      <c r="F77" s="826">
        <f>IF('Table 1'!G14="M",0,'Table 1'!G14)+IF(F10="M",0,F10)</f>
        <v>0</v>
      </c>
      <c r="G77" s="826">
        <f>IF('Table 1'!H14="M",0,'Table 1'!H14)+IF(G10="M",0,G10)</f>
        <v>0</v>
      </c>
      <c r="H77" s="827"/>
      <c r="I77" s="828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" colorId="22" zoomScale="80" zoomScaleNormal="80" zoomScaleSheetLayoutView="80" workbookViewId="0">
      <selection activeCell="J16" sqref="J16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6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2016</v>
      </c>
      <c r="G6" s="348">
        <f>'Tabulka 1'!F5</f>
        <v>2017</v>
      </c>
      <c r="H6" s="348">
        <f>'Tabulka 1'!G5</f>
        <v>2018</v>
      </c>
      <c r="I6" s="348">
        <f>'Tabulka 1'!H5</f>
        <v>2019</v>
      </c>
      <c r="J6" s="211"/>
    </row>
    <row r="7" spans="1:17" ht="15.75">
      <c r="A7" s="291"/>
      <c r="B7" s="497"/>
      <c r="C7" s="426"/>
      <c r="D7" s="433" t="str">
        <f>'Titulní stránka'!E14</f>
        <v>Datum: 30/09/2020</v>
      </c>
      <c r="E7" s="216"/>
      <c r="F7" s="217" t="s">
        <v>543</v>
      </c>
      <c r="G7" s="217" t="s">
        <v>543</v>
      </c>
      <c r="H7" s="217" t="s">
        <v>542</v>
      </c>
      <c r="I7" s="217" t="s">
        <v>542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67934</v>
      </c>
      <c r="G10" s="214">
        <v>70680</v>
      </c>
      <c r="H10" s="214">
        <v>78693</v>
      </c>
      <c r="I10" s="214">
        <v>85558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3"/>
      <c r="G18" s="603"/>
      <c r="H18" s="603"/>
      <c r="I18" s="603"/>
      <c r="J18" s="211"/>
    </row>
    <row r="19" spans="1:10" ht="15.75">
      <c r="A19" s="291"/>
      <c r="B19" s="580"/>
      <c r="C19" s="200"/>
      <c r="D19" s="224"/>
      <c r="E19" s="224"/>
      <c r="F19" s="603"/>
      <c r="G19" s="603"/>
      <c r="H19" s="603"/>
      <c r="I19" s="603"/>
      <c r="J19" s="211"/>
    </row>
    <row r="20" spans="1:10" ht="15.75">
      <c r="A20" s="291"/>
      <c r="B20" s="580"/>
      <c r="C20" s="200"/>
      <c r="D20" s="224"/>
      <c r="E20" s="224"/>
      <c r="F20" s="603"/>
      <c r="G20" s="603"/>
      <c r="H20" s="603"/>
      <c r="I20" s="603"/>
      <c r="J20" s="211"/>
    </row>
    <row r="21" spans="1:10" ht="15.75">
      <c r="A21" s="291"/>
      <c r="B21" s="580"/>
      <c r="C21" s="200"/>
      <c r="D21" s="224"/>
      <c r="E21" s="224"/>
      <c r="F21" s="603"/>
      <c r="G21" s="603"/>
      <c r="H21" s="603"/>
      <c r="I21" s="603"/>
      <c r="J21" s="211"/>
    </row>
    <row r="22" spans="1:10" ht="15.75">
      <c r="A22" s="291"/>
      <c r="B22" s="580"/>
      <c r="C22" s="200"/>
      <c r="D22" s="213"/>
      <c r="E22" s="213"/>
      <c r="F22" s="603"/>
      <c r="G22" s="603"/>
      <c r="H22" s="603"/>
      <c r="I22" s="603"/>
      <c r="J22" s="211"/>
    </row>
    <row r="23" spans="1:10" ht="15.75">
      <c r="A23" s="291"/>
      <c r="B23" s="580"/>
      <c r="C23" s="200"/>
      <c r="D23" s="213"/>
      <c r="E23" s="213"/>
      <c r="F23" s="603"/>
      <c r="G23" s="603"/>
      <c r="H23" s="603"/>
      <c r="I23" s="603"/>
      <c r="J23" s="211"/>
    </row>
    <row r="24" spans="1:10" ht="15.75">
      <c r="A24" s="291"/>
      <c r="B24" s="580"/>
      <c r="C24" s="200"/>
      <c r="D24" s="213"/>
      <c r="E24" s="213"/>
      <c r="F24" s="603"/>
      <c r="G24" s="603"/>
      <c r="H24" s="603"/>
      <c r="I24" s="603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3"/>
      <c r="G29" s="603"/>
      <c r="H29" s="603"/>
      <c r="I29" s="603"/>
      <c r="J29" s="211"/>
    </row>
    <row r="30" spans="1:10" ht="15.75">
      <c r="A30" s="291"/>
      <c r="B30" s="580"/>
      <c r="C30" s="202"/>
      <c r="D30" s="213"/>
      <c r="E30" s="213"/>
      <c r="F30" s="603"/>
      <c r="G30" s="603"/>
      <c r="H30" s="603"/>
      <c r="I30" s="603"/>
      <c r="J30" s="211"/>
    </row>
    <row r="31" spans="1:10" ht="15.75">
      <c r="A31" s="291"/>
      <c r="B31" s="580"/>
      <c r="C31" s="202"/>
      <c r="D31" s="213"/>
      <c r="E31" s="213"/>
      <c r="F31" s="603"/>
      <c r="G31" s="603"/>
      <c r="H31" s="603"/>
      <c r="I31" s="603"/>
      <c r="J31" s="211"/>
    </row>
    <row r="32" spans="1:10" ht="15.75">
      <c r="A32" s="291"/>
      <c r="B32" s="580"/>
      <c r="C32" s="202"/>
      <c r="D32" s="213"/>
      <c r="E32" s="213"/>
      <c r="F32" s="603"/>
      <c r="G32" s="603"/>
      <c r="H32" s="603"/>
      <c r="I32" s="603"/>
      <c r="J32" s="211"/>
    </row>
    <row r="33" spans="1:10" ht="15.75">
      <c r="A33" s="291"/>
      <c r="B33" s="580"/>
      <c r="C33" s="202"/>
      <c r="D33" s="213" t="s">
        <v>676</v>
      </c>
      <c r="E33" s="213"/>
      <c r="F33" s="603"/>
      <c r="G33" s="603"/>
      <c r="H33" s="603"/>
      <c r="I33" s="603"/>
      <c r="J33" s="211"/>
    </row>
    <row r="34" spans="1:10" ht="15.75">
      <c r="A34" s="291"/>
      <c r="B34" s="580"/>
      <c r="C34" s="201"/>
      <c r="D34" s="213"/>
      <c r="E34" s="213"/>
      <c r="F34" s="603"/>
      <c r="G34" s="603"/>
      <c r="H34" s="603"/>
      <c r="I34" s="603"/>
      <c r="J34" s="211"/>
    </row>
    <row r="35" spans="1:10" ht="15.75">
      <c r="A35" s="291"/>
      <c r="B35" s="580"/>
      <c r="C35" s="201"/>
      <c r="D35" s="221"/>
      <c r="E35" s="221"/>
      <c r="F35" s="603"/>
      <c r="G35" s="603"/>
      <c r="H35" s="603"/>
      <c r="I35" s="603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4473262</v>
      </c>
      <c r="G38" s="214">
        <v>4821381</v>
      </c>
      <c r="H38" s="214">
        <v>5105133</v>
      </c>
      <c r="I38" s="214">
        <v>5395271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2" t="str">
        <f>IF(COUNTA(F10:I10,F16:I16,F38:I38)/12*100=100,"OK - Tabulka 4 je zcela vyplněna","UPOZORNĚNÍ - Tabulka 4 není zcela vyplněna, doplňte hodnoty, L, M nebo 0")</f>
        <v>OK - Tabulka 4 je zcela vyplněna</v>
      </c>
      <c r="G44" s="1142"/>
      <c r="H44" s="1142"/>
      <c r="I44" s="1142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xWindow="736" yWindow="356"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N5" sqref="N5"/>
    </sheetView>
  </sheetViews>
  <sheetFormatPr defaultColWidth="9.77734375" defaultRowHeight="15"/>
  <cols>
    <col min="1" max="1" width="9.77734375" style="816"/>
    <col min="2" max="2" width="3.77734375" style="816" customWidth="1"/>
    <col min="3" max="3" width="54.109375" style="816" customWidth="1"/>
    <col min="4" max="4" width="11" style="816" customWidth="1"/>
    <col min="5" max="6" width="10.77734375" style="816" customWidth="1"/>
    <col min="7" max="8" width="10.6640625" style="816" customWidth="1"/>
    <col min="9" max="9" width="27.6640625" style="816" customWidth="1"/>
    <col min="10" max="10" width="60.77734375" style="816" customWidth="1"/>
    <col min="11" max="11" width="5.33203125" style="816" customWidth="1"/>
    <col min="12" max="12" width="1" style="816" customWidth="1"/>
    <col min="13" max="13" width="0.5546875" style="816" customWidth="1"/>
    <col min="14" max="14" width="18.6640625" style="816" customWidth="1"/>
    <col min="15" max="15" width="9.33203125" style="816" customWidth="1"/>
    <col min="16" max="16384" width="9.77734375" style="816"/>
  </cols>
  <sheetData>
    <row r="1" spans="1:14" ht="41.25" hidden="1">
      <c r="A1" s="1110"/>
      <c r="B1" s="1106"/>
      <c r="C1" s="1105"/>
      <c r="D1" s="1105"/>
      <c r="E1" s="1105"/>
      <c r="F1" s="1106"/>
      <c r="G1" s="1105"/>
      <c r="H1" s="1105"/>
      <c r="I1" s="1105"/>
      <c r="J1" s="1105"/>
      <c r="K1" s="1104"/>
      <c r="L1" s="1104"/>
      <c r="M1" s="800"/>
      <c r="N1" s="1109" t="s">
        <v>272</v>
      </c>
    </row>
    <row r="2" spans="1:14" ht="31.5" hidden="1" customHeight="1">
      <c r="A2" s="1108"/>
      <c r="B2" s="1106"/>
      <c r="C2" s="1105"/>
      <c r="D2" s="1105"/>
      <c r="E2" s="1105"/>
      <c r="F2" s="1106"/>
      <c r="G2" s="1105"/>
      <c r="H2" s="1105"/>
      <c r="I2" s="1105"/>
      <c r="J2" s="1105"/>
      <c r="K2" s="1104"/>
      <c r="L2" s="1104"/>
      <c r="M2" s="800"/>
      <c r="N2" s="1103"/>
    </row>
    <row r="3" spans="1:14" ht="31.5" hidden="1" customHeight="1">
      <c r="A3" s="1107"/>
      <c r="B3" s="1106"/>
      <c r="C3" s="1105"/>
      <c r="D3" s="1105"/>
      <c r="E3" s="1105"/>
      <c r="F3" s="1106"/>
      <c r="G3" s="1105"/>
      <c r="H3" s="1105"/>
      <c r="I3" s="1105"/>
      <c r="J3" s="1105"/>
      <c r="K3" s="1104"/>
      <c r="L3" s="1104"/>
      <c r="M3" s="800"/>
      <c r="N3" s="1103"/>
    </row>
    <row r="4" spans="1:14" ht="42" thickBot="1">
      <c r="A4" s="800"/>
      <c r="B4" s="1075"/>
      <c r="C4" s="1102" t="s">
        <v>0</v>
      </c>
      <c r="D4" s="1102"/>
      <c r="E4" s="1100"/>
      <c r="F4" s="1100"/>
      <c r="G4" s="1086"/>
      <c r="H4" s="1086"/>
      <c r="I4" s="1086"/>
      <c r="J4" s="1086"/>
      <c r="K4" s="1086"/>
      <c r="L4" s="1086"/>
      <c r="M4" s="800"/>
      <c r="N4" s="800"/>
    </row>
    <row r="5" spans="1:14" ht="43.5" thickTop="1" thickBot="1">
      <c r="A5" s="1096"/>
      <c r="B5" s="1075"/>
      <c r="C5" s="1119" t="s">
        <v>906</v>
      </c>
      <c r="D5" s="1101"/>
      <c r="E5" s="1100"/>
      <c r="F5" s="1100"/>
      <c r="G5" s="1086"/>
      <c r="H5" s="1086"/>
      <c r="I5" s="1086"/>
      <c r="J5" s="1086"/>
      <c r="K5" s="1086"/>
      <c r="L5" s="1086"/>
      <c r="M5" s="800"/>
      <c r="N5" s="1114" t="s">
        <v>898</v>
      </c>
    </row>
    <row r="6" spans="1:14" ht="42.75" thickTop="1">
      <c r="A6" s="1096"/>
      <c r="B6" s="1075"/>
      <c r="C6" s="1119" t="s">
        <v>897</v>
      </c>
      <c r="D6" s="1101"/>
      <c r="E6" s="1100"/>
      <c r="F6" s="1100"/>
      <c r="G6" s="1086"/>
      <c r="H6" s="1086"/>
      <c r="I6" s="1086"/>
      <c r="J6" s="1086"/>
      <c r="K6" s="1086"/>
      <c r="L6" s="1086"/>
      <c r="M6" s="800"/>
      <c r="N6" s="800"/>
    </row>
    <row r="7" spans="1:14" ht="42">
      <c r="A7" s="800"/>
      <c r="B7" s="1075"/>
      <c r="C7" s="1094"/>
      <c r="D7" s="1093"/>
      <c r="E7" s="1092"/>
      <c r="F7" s="800"/>
      <c r="G7" s="1091"/>
      <c r="H7" s="1091"/>
      <c r="I7" s="1091"/>
      <c r="J7" s="1086"/>
      <c r="K7" s="1086"/>
      <c r="L7" s="1086"/>
      <c r="M7" s="800"/>
      <c r="N7" s="800"/>
    </row>
    <row r="8" spans="1:14" ht="10.5" customHeight="1" thickBot="1">
      <c r="A8" s="800"/>
      <c r="B8" s="1075"/>
      <c r="C8" s="1094"/>
      <c r="D8" s="1099"/>
      <c r="E8" s="1098"/>
      <c r="F8" s="1098"/>
      <c r="G8" s="1097"/>
      <c r="H8" s="1097"/>
      <c r="I8" s="1097"/>
      <c r="J8" s="1086"/>
      <c r="K8" s="1086"/>
      <c r="L8" s="1086"/>
      <c r="M8" s="800"/>
      <c r="N8" s="800"/>
    </row>
    <row r="9" spans="1:14" ht="10.5" customHeight="1">
      <c r="A9" s="800"/>
      <c r="B9" s="1075"/>
      <c r="C9" s="1094"/>
      <c r="D9" s="1093"/>
      <c r="E9" s="1092"/>
      <c r="F9" s="1092"/>
      <c r="G9" s="1091"/>
      <c r="H9" s="1091"/>
      <c r="I9" s="1091"/>
      <c r="J9" s="1086"/>
      <c r="K9" s="1086"/>
      <c r="L9" s="1086"/>
      <c r="M9" s="800"/>
      <c r="N9" s="800"/>
    </row>
    <row r="10" spans="1:14" ht="42">
      <c r="A10" s="1096"/>
      <c r="B10" s="1095"/>
      <c r="C10" s="1120" t="s">
        <v>907</v>
      </c>
      <c r="D10" s="1093"/>
      <c r="E10" s="1092"/>
      <c r="F10" s="1092"/>
      <c r="G10" s="1091"/>
      <c r="H10" s="1091"/>
      <c r="I10" s="1091"/>
      <c r="J10" s="1086"/>
      <c r="K10" s="1090"/>
      <c r="L10" s="1086"/>
      <c r="M10" s="800"/>
      <c r="N10" s="800"/>
    </row>
    <row r="11" spans="1:14" ht="33" customHeight="1">
      <c r="A11" s="800"/>
      <c r="B11" s="1075"/>
      <c r="C11" s="1128"/>
      <c r="D11" s="1128"/>
      <c r="E11" s="1128"/>
      <c r="F11" s="1128"/>
      <c r="G11" s="1128"/>
      <c r="H11" s="1128"/>
      <c r="I11" s="1128"/>
      <c r="J11" s="1128"/>
      <c r="K11" s="1086"/>
      <c r="L11" s="1086"/>
      <c r="M11" s="800"/>
      <c r="N11" s="800"/>
    </row>
    <row r="12" spans="1:14" ht="13.5" customHeight="1">
      <c r="A12" s="800"/>
      <c r="B12" s="1075"/>
      <c r="C12" s="800"/>
      <c r="D12" s="800"/>
      <c r="E12" s="1089"/>
      <c r="F12" s="1088"/>
      <c r="G12" s="1087"/>
      <c r="H12" s="1086"/>
      <c r="I12" s="1086"/>
      <c r="J12" s="1086"/>
      <c r="K12" s="1086"/>
      <c r="L12" s="1086"/>
      <c r="M12" s="800"/>
      <c r="N12" s="800"/>
    </row>
    <row r="13" spans="1:14" ht="33.75">
      <c r="B13" s="1082"/>
      <c r="C13" s="1081"/>
      <c r="E13" s="1085" t="s">
        <v>912</v>
      </c>
      <c r="F13" s="1084"/>
      <c r="G13" s="1084"/>
      <c r="H13" s="1084"/>
      <c r="I13" s="1084"/>
      <c r="J13" s="1083"/>
      <c r="K13" s="1065"/>
      <c r="L13" s="1065"/>
    </row>
    <row r="14" spans="1:14" ht="33.75">
      <c r="B14" s="1082"/>
      <c r="C14" s="1081"/>
      <c r="E14" s="1080" t="s">
        <v>921</v>
      </c>
      <c r="F14" s="1079"/>
      <c r="G14" s="1078"/>
      <c r="H14" s="1078"/>
      <c r="I14" s="1078"/>
      <c r="J14" s="846" t="s">
        <v>896</v>
      </c>
      <c r="K14" s="1065"/>
      <c r="L14" s="1065"/>
    </row>
    <row r="15" spans="1:14" ht="31.5">
      <c r="A15" s="800"/>
      <c r="B15" s="1075"/>
      <c r="C15" s="941"/>
      <c r="D15" s="800"/>
      <c r="E15" s="1077" t="s">
        <v>895</v>
      </c>
      <c r="F15" s="800"/>
      <c r="G15" s="1076"/>
      <c r="H15" s="800"/>
      <c r="I15" s="800"/>
      <c r="J15" s="800"/>
      <c r="K15" s="800"/>
      <c r="L15" s="800"/>
      <c r="M15" s="800"/>
      <c r="N15" s="800"/>
    </row>
    <row r="16" spans="1:14" ht="31.5">
      <c r="A16" s="800"/>
      <c r="B16" s="1075"/>
      <c r="C16" s="941"/>
      <c r="D16" s="1077"/>
      <c r="E16" s="800"/>
      <c r="F16" s="800"/>
      <c r="G16" s="1076"/>
      <c r="H16" s="800"/>
      <c r="I16" s="800"/>
      <c r="J16" s="800"/>
      <c r="K16" s="800"/>
      <c r="L16" s="800"/>
      <c r="M16" s="800"/>
      <c r="N16" s="800"/>
    </row>
    <row r="17" spans="1:16" ht="23.25">
      <c r="A17" s="800"/>
      <c r="B17" s="1075"/>
      <c r="C17" s="1074" t="s">
        <v>894</v>
      </c>
      <c r="D17" s="1074"/>
      <c r="E17" s="800"/>
      <c r="F17" s="800"/>
      <c r="G17" s="800"/>
      <c r="H17" s="800"/>
      <c r="I17" s="800"/>
      <c r="J17" s="800"/>
      <c r="K17" s="800"/>
      <c r="L17" s="800"/>
      <c r="M17" s="800"/>
      <c r="N17" s="800"/>
    </row>
    <row r="18" spans="1:16" ht="23.25">
      <c r="A18" s="800"/>
      <c r="B18" s="1075"/>
      <c r="C18" s="1074"/>
      <c r="D18" s="1074"/>
      <c r="E18" s="800"/>
      <c r="F18" s="800"/>
      <c r="G18" s="800"/>
      <c r="H18" s="800"/>
      <c r="I18" s="800"/>
      <c r="J18" s="800"/>
      <c r="K18" s="800"/>
      <c r="L18" s="800"/>
      <c r="M18" s="800"/>
      <c r="N18" s="800"/>
    </row>
    <row r="19" spans="1:16" ht="23.25" customHeight="1">
      <c r="A19" s="797"/>
      <c r="B19" s="1069"/>
      <c r="C19" s="1127" t="s">
        <v>893</v>
      </c>
      <c r="D19" s="1127"/>
      <c r="E19" s="1127"/>
      <c r="F19" s="1127"/>
      <c r="G19" s="1127"/>
      <c r="H19" s="1127"/>
      <c r="I19" s="1127"/>
      <c r="J19" s="1127"/>
      <c r="K19" s="797"/>
      <c r="L19" s="797"/>
      <c r="M19" s="797"/>
      <c r="N19" s="797"/>
      <c r="O19" s="678"/>
      <c r="P19" s="678"/>
    </row>
    <row r="20" spans="1:16" ht="23.25" customHeight="1">
      <c r="A20" s="797"/>
      <c r="B20" s="1069"/>
      <c r="C20" s="1127"/>
      <c r="D20" s="1127"/>
      <c r="E20" s="1127"/>
      <c r="F20" s="1127"/>
      <c r="G20" s="1127"/>
      <c r="H20" s="1127"/>
      <c r="I20" s="1127"/>
      <c r="J20" s="1127"/>
      <c r="K20" s="797"/>
      <c r="L20" s="797"/>
      <c r="M20" s="797"/>
      <c r="N20" s="797"/>
      <c r="O20" s="678"/>
      <c r="P20" s="678"/>
    </row>
    <row r="21" spans="1:16" ht="23.25" customHeight="1">
      <c r="A21" s="797"/>
      <c r="B21" s="1069"/>
      <c r="C21" s="1129" t="s">
        <v>892</v>
      </c>
      <c r="D21" s="1129"/>
      <c r="E21" s="1129"/>
      <c r="F21" s="1129"/>
      <c r="G21" s="1129"/>
      <c r="H21" s="1129"/>
      <c r="I21" s="1129"/>
      <c r="J21" s="1129"/>
      <c r="K21" s="797"/>
      <c r="L21" s="797"/>
      <c r="M21" s="797"/>
      <c r="N21" s="797"/>
      <c r="O21" s="678"/>
      <c r="P21" s="678"/>
    </row>
    <row r="22" spans="1:16" ht="23.25">
      <c r="A22" s="797"/>
      <c r="B22" s="1069"/>
      <c r="C22" s="1074"/>
      <c r="D22" s="1074"/>
      <c r="E22" s="800"/>
      <c r="F22" s="800"/>
      <c r="G22" s="800"/>
      <c r="H22" s="800"/>
      <c r="I22" s="800"/>
      <c r="J22" s="800"/>
      <c r="K22" s="797"/>
      <c r="L22" s="797"/>
      <c r="M22" s="797"/>
      <c r="N22" s="797"/>
      <c r="O22" s="678"/>
      <c r="P22" s="678"/>
    </row>
    <row r="23" spans="1:16" ht="23.25" customHeight="1">
      <c r="A23" s="797"/>
      <c r="B23" s="800"/>
      <c r="C23" s="1127" t="s">
        <v>891</v>
      </c>
      <c r="D23" s="1127"/>
      <c r="E23" s="1127"/>
      <c r="F23" s="1127"/>
      <c r="G23" s="1127"/>
      <c r="H23" s="1127"/>
      <c r="I23" s="1127"/>
      <c r="J23" s="1127"/>
      <c r="K23" s="800"/>
      <c r="L23" s="800"/>
      <c r="M23" s="800"/>
      <c r="N23" s="800"/>
    </row>
    <row r="24" spans="1:16" ht="23.25" customHeight="1">
      <c r="A24" s="797"/>
      <c r="B24" s="800"/>
      <c r="C24" s="1127"/>
      <c r="D24" s="1127"/>
      <c r="E24" s="1127"/>
      <c r="F24" s="1127"/>
      <c r="G24" s="1127"/>
      <c r="H24" s="1127"/>
      <c r="I24" s="1127"/>
      <c r="J24" s="1127"/>
      <c r="K24" s="800"/>
      <c r="L24" s="800"/>
      <c r="M24" s="800"/>
      <c r="N24" s="800"/>
    </row>
    <row r="25" spans="1:16" ht="23.25" customHeight="1">
      <c r="A25" s="797"/>
      <c r="B25" s="800"/>
      <c r="C25" s="1129" t="s">
        <v>890</v>
      </c>
      <c r="D25" s="1129"/>
      <c r="E25" s="1129"/>
      <c r="F25" s="1129"/>
      <c r="G25" s="1129"/>
      <c r="H25" s="1129"/>
      <c r="I25" s="1129"/>
      <c r="J25" s="1129"/>
      <c r="K25" s="800"/>
      <c r="L25" s="800"/>
      <c r="M25" s="800"/>
      <c r="N25" s="800"/>
    </row>
    <row r="26" spans="1:16" ht="23.25">
      <c r="A26" s="797"/>
      <c r="B26" s="800"/>
      <c r="C26" s="1074"/>
      <c r="D26" s="1074"/>
      <c r="E26" s="800"/>
      <c r="F26" s="800"/>
      <c r="G26" s="800"/>
      <c r="H26" s="800"/>
      <c r="I26" s="800"/>
      <c r="J26" s="800"/>
      <c r="K26" s="800"/>
      <c r="L26" s="800"/>
      <c r="M26" s="800"/>
      <c r="N26" s="800"/>
    </row>
    <row r="27" spans="1:16" ht="23.25">
      <c r="A27" s="1073"/>
      <c r="B27" s="800"/>
      <c r="C27" s="1072" t="s">
        <v>715</v>
      </c>
      <c r="D27" s="1072"/>
      <c r="E27" s="800"/>
      <c r="F27" s="800"/>
      <c r="G27" s="800"/>
      <c r="H27" s="800"/>
      <c r="I27" s="800"/>
      <c r="J27" s="800"/>
      <c r="K27" s="800"/>
      <c r="L27" s="800"/>
      <c r="M27" s="800"/>
      <c r="N27" s="800"/>
    </row>
    <row r="28" spans="1:16" ht="15.75">
      <c r="A28" s="797"/>
      <c r="B28" s="1069"/>
      <c r="C28" s="800"/>
      <c r="D28" s="800"/>
      <c r="E28" s="800"/>
      <c r="F28" s="800"/>
      <c r="G28" s="800"/>
      <c r="H28" s="800"/>
      <c r="I28" s="800"/>
      <c r="J28" s="800"/>
      <c r="K28" s="797"/>
      <c r="L28" s="797"/>
      <c r="M28" s="797"/>
      <c r="N28" s="800"/>
    </row>
    <row r="29" spans="1:16" ht="15.75">
      <c r="A29" s="797"/>
      <c r="B29" s="1069"/>
      <c r="C29" s="800"/>
      <c r="D29" s="800"/>
      <c r="E29" s="800"/>
      <c r="F29" s="800"/>
      <c r="G29" s="800"/>
      <c r="H29" s="800"/>
      <c r="I29" s="800"/>
      <c r="J29" s="800"/>
      <c r="K29" s="797"/>
      <c r="L29" s="797"/>
      <c r="M29" s="797"/>
      <c r="N29" s="800"/>
    </row>
    <row r="30" spans="1:16" ht="23.25">
      <c r="A30" s="797"/>
      <c r="B30" s="1069"/>
      <c r="C30" s="1070" t="s">
        <v>889</v>
      </c>
      <c r="D30" s="800"/>
      <c r="E30" s="800"/>
      <c r="F30" s="800"/>
      <c r="G30" s="800"/>
      <c r="H30" s="800"/>
      <c r="I30" s="800"/>
      <c r="J30" s="800"/>
      <c r="K30" s="797"/>
      <c r="L30" s="797"/>
      <c r="M30" s="797"/>
      <c r="N30" s="800"/>
    </row>
    <row r="31" spans="1:16" ht="36" customHeight="1">
      <c r="A31" s="797"/>
      <c r="B31" s="1069"/>
      <c r="C31" s="1070" t="s">
        <v>888</v>
      </c>
      <c r="D31" s="1071"/>
      <c r="E31" s="800"/>
      <c r="F31" s="800"/>
      <c r="G31" s="1071"/>
      <c r="H31" s="1071"/>
      <c r="I31" s="800"/>
      <c r="J31" s="800"/>
      <c r="K31" s="797"/>
      <c r="L31" s="797"/>
      <c r="M31" s="797"/>
      <c r="N31" s="800"/>
    </row>
    <row r="32" spans="1:16" ht="23.25">
      <c r="A32" s="797"/>
      <c r="B32" s="1069"/>
      <c r="C32" s="1070"/>
      <c r="D32" s="800"/>
      <c r="E32" s="800"/>
      <c r="F32" s="800"/>
      <c r="G32" s="800"/>
      <c r="H32" s="800"/>
      <c r="I32" s="800"/>
      <c r="J32" s="800"/>
      <c r="K32" s="797"/>
      <c r="L32" s="797"/>
      <c r="M32" s="797"/>
      <c r="N32" s="800"/>
    </row>
    <row r="33" spans="1:14" ht="27">
      <c r="A33" s="797"/>
      <c r="B33" s="1069"/>
      <c r="C33" s="607" t="s">
        <v>899</v>
      </c>
      <c r="D33" s="1112"/>
      <c r="E33" s="1112"/>
      <c r="F33" s="1112"/>
      <c r="G33" s="1112"/>
      <c r="H33" s="1112"/>
      <c r="I33" s="1112"/>
      <c r="J33" s="1112"/>
      <c r="K33" s="1112"/>
      <c r="L33" s="1113"/>
      <c r="M33" s="1113"/>
      <c r="N33" s="1113"/>
    </row>
    <row r="34" spans="1:14" ht="25.5">
      <c r="A34" s="797"/>
      <c r="B34" s="1069"/>
      <c r="C34" s="610" t="str">
        <f>+'Table 1'!$C$1</f>
        <v xml:space="preserve">Table 1: Reporting of government deficit/surplus and debt levels and provision of associated data </v>
      </c>
      <c r="D34" s="797"/>
      <c r="E34" s="797"/>
      <c r="F34" s="797"/>
      <c r="G34" s="797"/>
      <c r="H34" s="797"/>
      <c r="I34" s="797"/>
      <c r="J34" s="797"/>
      <c r="K34" s="797"/>
      <c r="L34" s="797"/>
      <c r="M34" s="797"/>
      <c r="N34" s="800"/>
    </row>
    <row r="35" spans="1:14" ht="25.5">
      <c r="A35" s="678"/>
      <c r="B35" s="1064"/>
      <c r="C35" s="610" t="str">
        <f>+'Table 2A'!$C$1</f>
        <v xml:space="preserve">Table 2A: Provision of the data which explain the transition between the public accounts budget balance and the central government deficit/surplus </v>
      </c>
      <c r="E35" s="1068"/>
      <c r="F35" s="1068"/>
      <c r="G35" s="678"/>
      <c r="H35" s="678"/>
      <c r="I35" s="678"/>
      <c r="J35" s="678"/>
      <c r="K35" s="678"/>
      <c r="L35" s="678"/>
      <c r="M35" s="678"/>
    </row>
    <row r="36" spans="1:14" ht="25.5">
      <c r="A36" s="678"/>
      <c r="B36" s="1064"/>
      <c r="C36" s="610" t="str">
        <f>+'Table 2C'!$C$1</f>
        <v>Table 2C: Provision of the data which explain the transition between the working balance and the local government deficit/surplus</v>
      </c>
      <c r="D36" s="678"/>
      <c r="E36" s="678"/>
      <c r="F36" s="678"/>
      <c r="G36" s="678"/>
      <c r="H36" s="678"/>
      <c r="I36" s="678"/>
      <c r="J36" s="678"/>
      <c r="K36" s="678"/>
      <c r="L36" s="678"/>
      <c r="M36" s="678"/>
    </row>
    <row r="37" spans="1:14" ht="25.5">
      <c r="A37" s="678"/>
      <c r="B37" s="1064"/>
      <c r="C37" s="611" t="str">
        <f>+'Table 2D'!$C$1</f>
        <v>Table 2D: Provision of the data which explain the transition between the working balance and the social security deficit/surplus</v>
      </c>
      <c r="D37" s="678"/>
      <c r="E37" s="678"/>
      <c r="F37" s="678"/>
      <c r="G37" s="678"/>
      <c r="H37" s="678"/>
      <c r="I37" s="678"/>
      <c r="J37" s="678"/>
      <c r="K37" s="678"/>
      <c r="L37" s="678"/>
      <c r="M37" s="678"/>
    </row>
    <row r="38" spans="1:14" ht="30.75">
      <c r="A38" s="1066"/>
      <c r="B38" s="1067"/>
      <c r="C38" s="610" t="str">
        <f>+'Table 3A'!$C$3</f>
        <v>Table 3A: Provision of the data which explain the contributions of the deficit/surplus and the other relevant factors to the variation in the debt level (general government)</v>
      </c>
      <c r="D38" s="1065"/>
      <c r="E38" s="1066"/>
      <c r="F38" s="1066"/>
      <c r="G38" s="1066"/>
      <c r="H38" s="1066"/>
      <c r="I38" s="1066"/>
      <c r="J38" s="1066"/>
      <c r="K38" s="1066"/>
      <c r="L38" s="1066"/>
      <c r="M38" s="1066"/>
      <c r="N38" s="1065"/>
    </row>
    <row r="39" spans="1:14" ht="25.5">
      <c r="A39" s="678"/>
      <c r="B39" s="1064"/>
      <c r="C39" s="610" t="str">
        <f>+'Table 3B'!$C$2</f>
        <v xml:space="preserve">Table 3B: Provision of the data which explain the contributions of the deficit/surplus and the other relevant factors to the variation in the debt level </v>
      </c>
      <c r="D39" s="678"/>
      <c r="E39" s="678"/>
      <c r="F39" s="678"/>
      <c r="G39" s="678"/>
      <c r="H39" s="678"/>
      <c r="I39" s="678"/>
      <c r="J39" s="678"/>
      <c r="K39" s="678"/>
      <c r="L39" s="678"/>
      <c r="M39" s="678"/>
    </row>
    <row r="40" spans="1:14" ht="25.5">
      <c r="A40" s="678"/>
      <c r="B40" s="1064"/>
      <c r="C40" s="610" t="str">
        <f>+'Table 3D'!$C$2</f>
        <v xml:space="preserve">Table 3D: Provision of the data which explain the contributions of the deficit/surplus and the other relevant factors to the variation in the debt level </v>
      </c>
      <c r="D40" s="678"/>
      <c r="E40" s="678"/>
      <c r="F40" s="678"/>
      <c r="G40" s="678"/>
      <c r="H40" s="678"/>
      <c r="I40" s="678"/>
      <c r="J40" s="678"/>
      <c r="K40" s="678"/>
      <c r="L40" s="678"/>
      <c r="M40" s="678"/>
    </row>
    <row r="41" spans="1:14" ht="25.5">
      <c r="A41" s="678"/>
      <c r="B41" s="1064"/>
      <c r="C41" s="610" t="str">
        <f>+'Table 3E'!$C$2</f>
        <v xml:space="preserve">Table 3E: Provision of the data which explain the contributions of the deficit/surplus and the other relevant factors to the variation in the debt level </v>
      </c>
      <c r="D41" s="678"/>
      <c r="E41" s="678"/>
      <c r="F41" s="678"/>
      <c r="G41" s="678"/>
      <c r="H41" s="678"/>
      <c r="I41" s="678"/>
      <c r="J41" s="678"/>
      <c r="K41" s="678"/>
      <c r="L41" s="678"/>
      <c r="M41" s="678"/>
    </row>
    <row r="42" spans="1:14" ht="25.5">
      <c r="A42" s="678"/>
      <c r="B42" s="1064"/>
      <c r="C42" s="610" t="str">
        <f>+'Table 4'!$C$2</f>
        <v>Table 4: Provision of other data in accordance with the statements contained in the Council minutes of 22/11/1993.</v>
      </c>
      <c r="D42" s="678"/>
      <c r="E42" s="678"/>
      <c r="F42" s="678"/>
      <c r="G42" s="678"/>
      <c r="H42" s="678"/>
      <c r="I42" s="678"/>
      <c r="J42" s="678"/>
      <c r="K42" s="678"/>
      <c r="L42" s="678"/>
      <c r="M42" s="678"/>
    </row>
    <row r="43" spans="1:14" ht="25.5">
      <c r="C43" s="1111"/>
    </row>
    <row r="44" spans="1:14" ht="25.5">
      <c r="C44" s="1111"/>
    </row>
    <row r="45" spans="1:14" ht="25.5">
      <c r="C45" s="1111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I7" sqref="I7"/>
    </sheetView>
  </sheetViews>
  <sheetFormatPr defaultColWidth="9.77734375" defaultRowHeight="15"/>
  <cols>
    <col min="1" max="1" width="10.5546875" style="677" hidden="1" customWidth="1"/>
    <col min="2" max="2" width="4.21875" style="677" customWidth="1"/>
    <col min="3" max="3" width="10.33203125" style="615" customWidth="1"/>
    <col min="4" max="4" width="40.77734375" style="615" customWidth="1"/>
    <col min="5" max="5" width="20" style="615" customWidth="1"/>
    <col min="6" max="9" width="10.88671875" style="615" customWidth="1"/>
    <col min="10" max="13" width="9.77734375" style="615"/>
    <col min="14" max="14" width="13.109375" style="615" customWidth="1"/>
    <col min="15" max="15" width="9.33203125" style="615" customWidth="1"/>
    <col min="16" max="16384" width="9.77734375" style="615"/>
  </cols>
  <sheetData>
    <row r="1" spans="1:17" ht="7.5" customHeight="1">
      <c r="A1" s="614" t="s">
        <v>265</v>
      </c>
      <c r="B1" s="614"/>
      <c r="K1" s="616" t="s">
        <v>272</v>
      </c>
      <c r="L1" s="616" t="s">
        <v>714</v>
      </c>
      <c r="M1" s="616">
        <v>5</v>
      </c>
      <c r="N1" s="616">
        <v>6</v>
      </c>
      <c r="O1" s="616">
        <v>7</v>
      </c>
      <c r="P1" s="616">
        <v>8</v>
      </c>
      <c r="Q1" s="616">
        <v>9</v>
      </c>
    </row>
    <row r="2" spans="1:17" ht="18">
      <c r="A2" s="614"/>
      <c r="B2" s="614"/>
      <c r="C2" s="617" t="s">
        <v>715</v>
      </c>
      <c r="D2" s="618"/>
      <c r="E2" s="619"/>
      <c r="F2" s="618"/>
      <c r="G2" s="618"/>
      <c r="H2" s="618"/>
      <c r="I2" s="618"/>
      <c r="L2" s="1116" t="s">
        <v>901</v>
      </c>
    </row>
    <row r="3" spans="1:17" ht="15.75" thickBot="1">
      <c r="A3" s="614"/>
      <c r="B3" s="614"/>
      <c r="C3" s="618"/>
      <c r="D3" s="618"/>
      <c r="E3" s="618"/>
      <c r="F3" s="618"/>
      <c r="G3" s="618"/>
      <c r="H3" s="618"/>
      <c r="I3" s="618"/>
      <c r="L3" s="616" t="s">
        <v>717</v>
      </c>
    </row>
    <row r="4" spans="1:17" ht="16.5" thickTop="1">
      <c r="A4" s="620"/>
      <c r="B4" s="621"/>
      <c r="C4" s="622"/>
      <c r="D4" s="623"/>
      <c r="E4" s="623"/>
      <c r="F4" s="624"/>
      <c r="G4" s="624"/>
      <c r="H4" s="624"/>
      <c r="I4" s="624"/>
      <c r="J4" s="625"/>
    </row>
    <row r="5" spans="1:17" ht="18">
      <c r="A5" s="626"/>
      <c r="B5" s="627"/>
      <c r="C5" s="628"/>
      <c r="D5" s="629" t="str">
        <f>'Cover page'!E13</f>
        <v>Member state: Czechia</v>
      </c>
      <c r="E5" s="630"/>
      <c r="F5" s="631" t="s">
        <v>718</v>
      </c>
      <c r="G5" s="632"/>
      <c r="H5" s="633"/>
      <c r="I5" s="632"/>
      <c r="J5" s="634"/>
    </row>
    <row r="6" spans="1:17" ht="15.75">
      <c r="A6" s="626"/>
      <c r="B6" s="635"/>
      <c r="C6" s="628"/>
      <c r="D6" s="636" t="s">
        <v>719</v>
      </c>
      <c r="E6" s="637"/>
      <c r="F6" s="638">
        <f>'Table 1'!E5</f>
        <v>2016</v>
      </c>
      <c r="G6" s="638">
        <f>'Table 1'!F5</f>
        <v>2017</v>
      </c>
      <c r="H6" s="638">
        <f>'Table 1'!G5</f>
        <v>2018</v>
      </c>
      <c r="I6" s="638">
        <f>'Table 1'!H5</f>
        <v>2019</v>
      </c>
      <c r="J6" s="634"/>
    </row>
    <row r="7" spans="1:17" ht="15.75">
      <c r="A7" s="626"/>
      <c r="B7" s="639"/>
      <c r="C7" s="628"/>
      <c r="D7" s="640" t="str">
        <f>'Cover page'!E14</f>
        <v>Date: 30/09/2020</v>
      </c>
      <c r="E7" s="641"/>
      <c r="F7" s="642" t="s">
        <v>717</v>
      </c>
      <c r="G7" s="642" t="s">
        <v>717</v>
      </c>
      <c r="H7" s="642" t="s">
        <v>716</v>
      </c>
      <c r="I7" s="642" t="s">
        <v>716</v>
      </c>
      <c r="J7" s="634"/>
    </row>
    <row r="8" spans="1:17" ht="16.5" thickBot="1">
      <c r="A8" s="626"/>
      <c r="B8" s="627"/>
      <c r="C8" s="643" t="s">
        <v>720</v>
      </c>
      <c r="D8" s="644"/>
      <c r="E8" s="645"/>
      <c r="F8" s="646"/>
      <c r="G8" s="646"/>
      <c r="H8" s="646"/>
      <c r="I8" s="646"/>
      <c r="J8" s="634"/>
    </row>
    <row r="9" spans="1:17" ht="16.5" thickBot="1">
      <c r="A9" s="626"/>
      <c r="B9" s="627"/>
      <c r="C9" s="643" t="s">
        <v>721</v>
      </c>
      <c r="D9" s="647"/>
      <c r="E9" s="648"/>
      <c r="F9" s="648"/>
      <c r="G9" s="648"/>
      <c r="H9" s="648"/>
      <c r="I9" s="648"/>
      <c r="J9" s="634"/>
    </row>
    <row r="10" spans="1:17" ht="16.5" thickBot="1">
      <c r="A10" s="649" t="s">
        <v>297</v>
      </c>
      <c r="B10" s="650"/>
      <c r="C10" s="651">
        <v>2</v>
      </c>
      <c r="D10" s="652" t="s">
        <v>722</v>
      </c>
      <c r="E10" s="653"/>
      <c r="F10" s="654">
        <v>67934</v>
      </c>
      <c r="G10" s="654">
        <v>70680</v>
      </c>
      <c r="H10" s="654">
        <v>78693</v>
      </c>
      <c r="I10" s="654">
        <v>85558</v>
      </c>
      <c r="J10" s="634"/>
    </row>
    <row r="11" spans="1:17" ht="16.5" thickBot="1">
      <c r="A11" s="655"/>
      <c r="B11" s="656"/>
      <c r="C11" s="651"/>
      <c r="D11" s="630"/>
      <c r="E11" s="657"/>
      <c r="F11" s="658"/>
      <c r="G11" s="658"/>
      <c r="H11" s="658"/>
      <c r="I11" s="658"/>
      <c r="J11" s="634"/>
    </row>
    <row r="12" spans="1:17" ht="15.75">
      <c r="A12" s="655"/>
      <c r="B12" s="656"/>
      <c r="C12" s="651"/>
      <c r="D12" s="647"/>
      <c r="E12" s="648"/>
      <c r="F12" s="659"/>
      <c r="G12" s="659"/>
      <c r="H12" s="659"/>
      <c r="I12" s="659"/>
      <c r="J12" s="634"/>
    </row>
    <row r="13" spans="1:17" ht="15.75">
      <c r="A13" s="626"/>
      <c r="B13" s="660"/>
      <c r="C13" s="651">
        <v>3</v>
      </c>
      <c r="D13" s="652" t="s">
        <v>723</v>
      </c>
      <c r="E13" s="653"/>
      <c r="F13" s="658"/>
      <c r="G13" s="658"/>
      <c r="H13" s="658"/>
      <c r="I13" s="658"/>
      <c r="J13" s="634"/>
    </row>
    <row r="14" spans="1:17" ht="15.75">
      <c r="A14" s="626"/>
      <c r="B14" s="660"/>
      <c r="C14" s="661"/>
      <c r="D14" s="657"/>
      <c r="E14" s="657"/>
      <c r="F14" s="658"/>
      <c r="G14" s="658"/>
      <c r="H14" s="658"/>
      <c r="I14" s="658"/>
      <c r="J14" s="634"/>
    </row>
    <row r="15" spans="1:17" ht="15.75">
      <c r="A15" s="626"/>
      <c r="B15" s="660"/>
      <c r="C15" s="661"/>
      <c r="D15" s="657"/>
      <c r="E15" s="657"/>
      <c r="F15" s="658"/>
      <c r="G15" s="658"/>
      <c r="H15" s="658"/>
      <c r="I15" s="658"/>
      <c r="J15" s="634"/>
    </row>
    <row r="16" spans="1:17" ht="15.75">
      <c r="A16" s="655" t="s">
        <v>263</v>
      </c>
      <c r="B16" s="650"/>
      <c r="C16" s="661"/>
      <c r="D16" s="662" t="s">
        <v>724</v>
      </c>
      <c r="E16" s="662"/>
      <c r="F16" s="654" t="s">
        <v>439</v>
      </c>
      <c r="G16" s="654" t="s">
        <v>439</v>
      </c>
      <c r="H16" s="654" t="s">
        <v>439</v>
      </c>
      <c r="I16" s="654" t="s">
        <v>439</v>
      </c>
      <c r="J16" s="634"/>
    </row>
    <row r="17" spans="1:10" ht="15.75">
      <c r="A17" s="626"/>
      <c r="B17" s="660"/>
      <c r="C17" s="661"/>
      <c r="D17" s="657"/>
      <c r="E17" s="657"/>
      <c r="F17" s="658"/>
      <c r="G17" s="658"/>
      <c r="H17" s="658"/>
      <c r="I17" s="658"/>
      <c r="J17" s="634"/>
    </row>
    <row r="18" spans="1:10" ht="15.75">
      <c r="A18" s="626"/>
      <c r="B18" s="660"/>
      <c r="C18" s="661"/>
      <c r="D18" s="662" t="s">
        <v>725</v>
      </c>
      <c r="E18" s="662"/>
      <c r="F18" s="663"/>
      <c r="G18" s="663"/>
      <c r="H18" s="663"/>
      <c r="I18" s="663"/>
      <c r="J18" s="634"/>
    </row>
    <row r="19" spans="1:10" ht="15.75">
      <c r="A19" s="626"/>
      <c r="B19" s="660"/>
      <c r="C19" s="661"/>
      <c r="D19" s="662"/>
      <c r="E19" s="662"/>
      <c r="F19" s="663"/>
      <c r="G19" s="663"/>
      <c r="H19" s="663"/>
      <c r="I19" s="663"/>
      <c r="J19" s="634"/>
    </row>
    <row r="20" spans="1:10" ht="15.75">
      <c r="A20" s="626"/>
      <c r="B20" s="660"/>
      <c r="C20" s="661"/>
      <c r="D20" s="662"/>
      <c r="E20" s="662"/>
      <c r="F20" s="663"/>
      <c r="G20" s="663"/>
      <c r="H20" s="663"/>
      <c r="I20" s="663"/>
      <c r="J20" s="634"/>
    </row>
    <row r="21" spans="1:10" ht="15.75">
      <c r="A21" s="626"/>
      <c r="B21" s="660"/>
      <c r="C21" s="661"/>
      <c r="D21" s="662"/>
      <c r="E21" s="662"/>
      <c r="F21" s="663"/>
      <c r="G21" s="663"/>
      <c r="H21" s="663"/>
      <c r="I21" s="663"/>
      <c r="J21" s="634"/>
    </row>
    <row r="22" spans="1:10" ht="15.75">
      <c r="A22" s="626"/>
      <c r="B22" s="660"/>
      <c r="C22" s="661"/>
      <c r="D22" s="657"/>
      <c r="E22" s="657"/>
      <c r="F22" s="663"/>
      <c r="G22" s="663"/>
      <c r="H22" s="663"/>
      <c r="I22" s="663"/>
      <c r="J22" s="634"/>
    </row>
    <row r="23" spans="1:10" ht="15.75">
      <c r="A23" s="626"/>
      <c r="B23" s="660"/>
      <c r="C23" s="661"/>
      <c r="D23" s="657"/>
      <c r="E23" s="657"/>
      <c r="F23" s="663"/>
      <c r="G23" s="663"/>
      <c r="H23" s="663"/>
      <c r="I23" s="663"/>
      <c r="J23" s="634"/>
    </row>
    <row r="24" spans="1:10" ht="15.75">
      <c r="A24" s="626"/>
      <c r="B24" s="660"/>
      <c r="C24" s="661"/>
      <c r="D24" s="657"/>
      <c r="E24" s="657"/>
      <c r="F24" s="663"/>
      <c r="G24" s="663"/>
      <c r="H24" s="663"/>
      <c r="I24" s="663"/>
      <c r="J24" s="634"/>
    </row>
    <row r="25" spans="1:10" ht="16.5" thickBot="1">
      <c r="A25" s="626"/>
      <c r="B25" s="660"/>
      <c r="C25" s="661"/>
      <c r="D25" s="657"/>
      <c r="E25" s="657"/>
      <c r="F25" s="664"/>
      <c r="G25" s="664"/>
      <c r="H25" s="664"/>
      <c r="I25" s="664"/>
      <c r="J25" s="634"/>
    </row>
    <row r="26" spans="1:10" ht="9.75" customHeight="1">
      <c r="A26" s="626"/>
      <c r="B26" s="660"/>
      <c r="C26" s="661"/>
      <c r="D26" s="648"/>
      <c r="E26" s="648"/>
      <c r="F26" s="659"/>
      <c r="G26" s="659"/>
      <c r="H26" s="659"/>
      <c r="I26" s="659"/>
      <c r="J26" s="634"/>
    </row>
    <row r="27" spans="1:10" ht="15.75">
      <c r="A27" s="626"/>
      <c r="B27" s="660"/>
      <c r="C27" s="651">
        <v>4</v>
      </c>
      <c r="D27" s="652" t="s">
        <v>726</v>
      </c>
      <c r="E27" s="653"/>
      <c r="F27" s="658"/>
      <c r="G27" s="658"/>
      <c r="H27" s="658"/>
      <c r="I27" s="658"/>
      <c r="J27" s="634"/>
    </row>
    <row r="28" spans="1:10" ht="15.75">
      <c r="A28" s="626"/>
      <c r="B28" s="660"/>
      <c r="C28" s="665"/>
      <c r="D28" s="652" t="s">
        <v>727</v>
      </c>
      <c r="E28" s="653"/>
      <c r="F28" s="658"/>
      <c r="G28" s="658"/>
      <c r="H28" s="658"/>
      <c r="I28" s="658"/>
      <c r="J28" s="634"/>
    </row>
    <row r="29" spans="1:10" ht="15.75">
      <c r="A29" s="626"/>
      <c r="B29" s="660"/>
      <c r="C29" s="666"/>
      <c r="D29" s="657" t="s">
        <v>728</v>
      </c>
      <c r="E29" s="657"/>
      <c r="F29" s="663"/>
      <c r="G29" s="663"/>
      <c r="H29" s="663"/>
      <c r="I29" s="663"/>
      <c r="J29" s="634"/>
    </row>
    <row r="30" spans="1:10" ht="15.75">
      <c r="A30" s="626"/>
      <c r="B30" s="660"/>
      <c r="C30" s="666"/>
      <c r="D30" s="657"/>
      <c r="E30" s="657"/>
      <c r="F30" s="663"/>
      <c r="G30" s="663"/>
      <c r="H30" s="663"/>
      <c r="I30" s="663"/>
      <c r="J30" s="634"/>
    </row>
    <row r="31" spans="1:10" ht="15.75">
      <c r="A31" s="626"/>
      <c r="B31" s="660"/>
      <c r="C31" s="666"/>
      <c r="D31" s="657"/>
      <c r="E31" s="657"/>
      <c r="F31" s="663"/>
      <c r="G31" s="663"/>
      <c r="H31" s="663"/>
      <c r="I31" s="663"/>
      <c r="J31" s="634"/>
    </row>
    <row r="32" spans="1:10" ht="15.75">
      <c r="A32" s="626"/>
      <c r="B32" s="660"/>
      <c r="C32" s="666"/>
      <c r="D32" s="657"/>
      <c r="E32" s="657"/>
      <c r="F32" s="663"/>
      <c r="G32" s="663"/>
      <c r="H32" s="663"/>
      <c r="I32" s="663"/>
      <c r="J32" s="634"/>
    </row>
    <row r="33" spans="1:10" ht="15.75">
      <c r="A33" s="626"/>
      <c r="B33" s="660"/>
      <c r="C33" s="666"/>
      <c r="D33" s="657" t="s">
        <v>729</v>
      </c>
      <c r="E33" s="657"/>
      <c r="F33" s="663"/>
      <c r="G33" s="663"/>
      <c r="H33" s="663"/>
      <c r="I33" s="663"/>
      <c r="J33" s="634"/>
    </row>
    <row r="34" spans="1:10" ht="15.75">
      <c r="A34" s="626"/>
      <c r="B34" s="660"/>
      <c r="C34" s="665"/>
      <c r="D34" s="657"/>
      <c r="E34" s="657"/>
      <c r="F34" s="663"/>
      <c r="G34" s="663"/>
      <c r="H34" s="663"/>
      <c r="I34" s="663"/>
      <c r="J34" s="634"/>
    </row>
    <row r="35" spans="1:10" ht="15.75">
      <c r="A35" s="626"/>
      <c r="B35" s="660"/>
      <c r="C35" s="665"/>
      <c r="D35" s="653"/>
      <c r="E35" s="653"/>
      <c r="F35" s="663"/>
      <c r="G35" s="663"/>
      <c r="H35" s="663"/>
      <c r="I35" s="663"/>
      <c r="J35" s="634"/>
    </row>
    <row r="36" spans="1:10" ht="16.5" thickBot="1">
      <c r="A36" s="626"/>
      <c r="B36" s="660"/>
      <c r="C36" s="666"/>
      <c r="D36" s="667"/>
      <c r="E36" s="667"/>
      <c r="F36" s="668"/>
      <c r="G36" s="668"/>
      <c r="H36" s="668"/>
      <c r="I36" s="668"/>
      <c r="J36" s="634"/>
    </row>
    <row r="37" spans="1:10" ht="15.75">
      <c r="A37" s="626"/>
      <c r="B37" s="660"/>
      <c r="C37" s="665"/>
      <c r="D37" s="657"/>
      <c r="E37" s="657"/>
      <c r="F37" s="658"/>
      <c r="G37" s="658"/>
      <c r="H37" s="658"/>
      <c r="I37" s="658"/>
      <c r="J37" s="634"/>
    </row>
    <row r="38" spans="1:10" ht="15.75">
      <c r="A38" s="655" t="s">
        <v>264</v>
      </c>
      <c r="B38" s="650"/>
      <c r="C38" s="651">
        <v>10</v>
      </c>
      <c r="D38" s="652" t="s">
        <v>730</v>
      </c>
      <c r="E38" s="657"/>
      <c r="F38" s="654">
        <v>4473262</v>
      </c>
      <c r="G38" s="654">
        <v>4821381</v>
      </c>
      <c r="H38" s="654">
        <v>5105133</v>
      </c>
      <c r="I38" s="654">
        <v>5395271</v>
      </c>
      <c r="J38" s="634"/>
    </row>
    <row r="39" spans="1:10" ht="15.75">
      <c r="A39" s="626"/>
      <c r="B39" s="627"/>
      <c r="C39" s="669" t="s">
        <v>11</v>
      </c>
      <c r="D39" s="657"/>
      <c r="E39" s="657"/>
      <c r="F39" s="657"/>
      <c r="G39" s="657"/>
      <c r="H39" s="657"/>
      <c r="I39" s="657"/>
      <c r="J39" s="634"/>
    </row>
    <row r="40" spans="1:10" ht="15.75">
      <c r="A40" s="626"/>
      <c r="B40" s="627"/>
      <c r="C40" s="669"/>
      <c r="D40" s="670" t="s">
        <v>731</v>
      </c>
      <c r="E40" s="657"/>
      <c r="F40" s="657"/>
      <c r="G40" s="657"/>
      <c r="H40" s="657"/>
      <c r="I40" s="657"/>
      <c r="J40" s="634"/>
    </row>
    <row r="41" spans="1:10" ht="25.5">
      <c r="A41" s="626"/>
      <c r="B41" s="627"/>
      <c r="C41" s="665"/>
      <c r="D41" s="670" t="s">
        <v>732</v>
      </c>
      <c r="E41" s="657"/>
      <c r="F41" s="671"/>
      <c r="G41" s="657"/>
      <c r="H41" s="657"/>
      <c r="I41" s="657"/>
      <c r="J41" s="634"/>
    </row>
    <row r="42" spans="1:10" ht="16.5" thickBot="1">
      <c r="A42" s="672"/>
      <c r="B42" s="673"/>
      <c r="C42" s="674"/>
      <c r="D42" s="675"/>
      <c r="E42" s="675"/>
      <c r="F42" s="675"/>
      <c r="G42" s="675"/>
      <c r="H42" s="675"/>
      <c r="I42" s="675"/>
      <c r="J42" s="676"/>
    </row>
    <row r="43" spans="1:10" ht="16.5" thickTop="1">
      <c r="C43" s="678"/>
      <c r="D43" s="678"/>
      <c r="E43" s="678"/>
    </row>
    <row r="44" spans="1:10" ht="30" customHeight="1">
      <c r="C44" s="679" t="s">
        <v>733</v>
      </c>
      <c r="D44" s="680"/>
      <c r="E44" s="680"/>
      <c r="F44" s="1143" t="str">
        <f>IF(COUNTA(F10:I10,F16:I16,F38:I38)/12*100=100,"OK - Table 4 is fully completed","WARNING - Table 4 is not fully completed, please fill in figure, L, M or 0")</f>
        <v>OK - Table 4 is fully completed</v>
      </c>
      <c r="G44" s="1143"/>
      <c r="H44" s="1143"/>
      <c r="I44" s="1143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208" t="s">
        <v>332</v>
      </c>
      <c r="C2" s="1209"/>
      <c r="D2" s="1210"/>
      <c r="E2" s="508" t="s">
        <v>333</v>
      </c>
      <c r="F2" s="1211">
        <v>6</v>
      </c>
      <c r="G2" s="1212"/>
      <c r="H2" s="1213"/>
      <c r="I2" s="1214" t="s">
        <v>334</v>
      </c>
      <c r="J2" s="1215"/>
      <c r="K2" s="1215"/>
      <c r="L2" s="1220" t="s">
        <v>335</v>
      </c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0"/>
      <c r="AC2" s="1220"/>
      <c r="AD2" s="1220"/>
      <c r="AE2" s="1220"/>
      <c r="AF2" s="1220"/>
      <c r="AG2" s="1220"/>
      <c r="AH2" s="1220"/>
      <c r="AI2" s="1220"/>
      <c r="AJ2" s="1220"/>
      <c r="AK2" s="1220"/>
      <c r="AL2" s="1220"/>
      <c r="AM2" s="1220"/>
      <c r="AN2" s="1220"/>
      <c r="AO2" s="1220"/>
      <c r="AP2" s="1220"/>
      <c r="AQ2" s="1220"/>
      <c r="AR2" s="1220"/>
      <c r="AS2" s="1220"/>
      <c r="AT2" s="1220"/>
      <c r="AU2" s="1220"/>
      <c r="AV2" s="1220"/>
      <c r="AW2" s="1220"/>
      <c r="AX2" s="1220"/>
      <c r="AY2" s="1220"/>
      <c r="AZ2" s="1221"/>
    </row>
    <row r="3" spans="1:52">
      <c r="A3" s="509" t="s">
        <v>336</v>
      </c>
      <c r="B3" s="1222" t="s">
        <v>337</v>
      </c>
      <c r="C3" s="1223"/>
      <c r="D3" s="1224"/>
      <c r="E3" s="510" t="s">
        <v>338</v>
      </c>
      <c r="F3" s="1162" t="s">
        <v>339</v>
      </c>
      <c r="G3" s="1163"/>
      <c r="H3" s="1164"/>
      <c r="I3" s="1216"/>
      <c r="J3" s="1217"/>
      <c r="K3" s="1217"/>
      <c r="L3" s="1183" t="s">
        <v>340</v>
      </c>
      <c r="M3" s="1183"/>
      <c r="N3" s="1183"/>
      <c r="O3" s="1183"/>
      <c r="P3" s="1183"/>
      <c r="Q3" s="1183"/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183"/>
      <c r="AG3" s="1183"/>
      <c r="AH3" s="1183"/>
      <c r="AI3" s="1183"/>
      <c r="AJ3" s="1183"/>
      <c r="AK3" s="1183"/>
      <c r="AL3" s="1183"/>
      <c r="AM3" s="1183"/>
      <c r="AN3" s="1183"/>
      <c r="AO3" s="1183"/>
      <c r="AP3" s="1183"/>
      <c r="AQ3" s="1183"/>
      <c r="AR3" s="1183"/>
      <c r="AS3" s="1183"/>
      <c r="AT3" s="1183"/>
      <c r="AU3" s="1183"/>
      <c r="AV3" s="1183"/>
      <c r="AW3" s="1183"/>
      <c r="AX3" s="1183"/>
      <c r="AY3" s="1183"/>
      <c r="AZ3" s="1184"/>
    </row>
    <row r="4" spans="1:52">
      <c r="A4" s="509" t="s">
        <v>341</v>
      </c>
      <c r="B4" s="1225" t="s">
        <v>342</v>
      </c>
      <c r="C4" s="1226"/>
      <c r="D4" s="1227"/>
      <c r="E4" s="510"/>
      <c r="F4" s="1228"/>
      <c r="G4" s="1229"/>
      <c r="H4" s="1230"/>
      <c r="I4" s="1216"/>
      <c r="J4" s="1217"/>
      <c r="K4" s="1217"/>
      <c r="L4" s="1183" t="s">
        <v>343</v>
      </c>
      <c r="M4" s="1183"/>
      <c r="N4" s="1183"/>
      <c r="O4" s="1183"/>
      <c r="P4" s="1183"/>
      <c r="Q4" s="1183"/>
      <c r="R4" s="1183"/>
      <c r="S4" s="1183"/>
      <c r="T4" s="1183"/>
      <c r="U4" s="1183"/>
      <c r="V4" s="1183"/>
      <c r="W4" s="1183"/>
      <c r="X4" s="1183"/>
      <c r="Y4" s="1183"/>
      <c r="Z4" s="1183"/>
      <c r="AA4" s="1183"/>
      <c r="AB4" s="1183"/>
      <c r="AC4" s="1183"/>
      <c r="AD4" s="1183"/>
      <c r="AE4" s="1183"/>
      <c r="AF4" s="1183"/>
      <c r="AG4" s="1183"/>
      <c r="AH4" s="1183"/>
      <c r="AI4" s="1183"/>
      <c r="AJ4" s="1183"/>
      <c r="AK4" s="1183"/>
      <c r="AL4" s="1183"/>
      <c r="AM4" s="1183"/>
      <c r="AN4" s="1183"/>
      <c r="AO4" s="1183"/>
      <c r="AP4" s="1183"/>
      <c r="AQ4" s="1183"/>
      <c r="AR4" s="1183"/>
      <c r="AS4" s="1183"/>
      <c r="AT4" s="1183"/>
      <c r="AU4" s="1183"/>
      <c r="AV4" s="1183"/>
      <c r="AW4" s="1183"/>
      <c r="AX4" s="1183"/>
      <c r="AY4" s="1183"/>
      <c r="AZ4" s="1184"/>
    </row>
    <row r="5" spans="1:52" ht="15.75" thickBot="1">
      <c r="A5" s="509" t="s">
        <v>344</v>
      </c>
      <c r="B5" s="1188" t="s">
        <v>345</v>
      </c>
      <c r="C5" s="1189"/>
      <c r="D5" s="1190"/>
      <c r="E5" s="511" t="s">
        <v>346</v>
      </c>
      <c r="F5" s="1147"/>
      <c r="G5" s="1148"/>
      <c r="H5" s="1149"/>
      <c r="I5" s="1216"/>
      <c r="J5" s="1217"/>
      <c r="K5" s="1217"/>
      <c r="L5" s="1194" t="s">
        <v>347</v>
      </c>
      <c r="M5" s="1194"/>
      <c r="N5" s="1194"/>
      <c r="O5" s="1194"/>
      <c r="P5" s="1194"/>
      <c r="Q5" s="1194"/>
      <c r="R5" s="1194"/>
      <c r="S5" s="1194"/>
      <c r="T5" s="1194"/>
      <c r="U5" s="1194"/>
      <c r="V5" s="1194"/>
      <c r="W5" s="1194"/>
      <c r="X5" s="1194"/>
      <c r="Y5" s="1194"/>
      <c r="Z5" s="1194"/>
      <c r="AA5" s="1194"/>
      <c r="AB5" s="1194"/>
      <c r="AC5" s="1194"/>
      <c r="AD5" s="1194"/>
      <c r="AE5" s="1194"/>
      <c r="AF5" s="1194"/>
      <c r="AG5" s="1194"/>
      <c r="AH5" s="1194"/>
      <c r="AI5" s="1194"/>
      <c r="AJ5" s="1194"/>
      <c r="AK5" s="1194"/>
      <c r="AL5" s="1194"/>
      <c r="AM5" s="1194"/>
      <c r="AN5" s="1194"/>
      <c r="AO5" s="1194"/>
      <c r="AP5" s="1194"/>
      <c r="AQ5" s="1194"/>
      <c r="AR5" s="1194"/>
      <c r="AS5" s="1194"/>
      <c r="AT5" s="1194"/>
      <c r="AU5" s="1194"/>
      <c r="AV5" s="1194"/>
      <c r="AW5" s="1194"/>
      <c r="AX5" s="1194"/>
      <c r="AY5" s="1194"/>
      <c r="AZ5" s="1195"/>
    </row>
    <row r="6" spans="1:52">
      <c r="A6" s="509" t="s">
        <v>348</v>
      </c>
      <c r="B6" s="1202" t="s">
        <v>349</v>
      </c>
      <c r="C6" s="1203"/>
      <c r="D6" s="1204"/>
      <c r="E6" s="512"/>
      <c r="F6" s="1176" t="s">
        <v>350</v>
      </c>
      <c r="G6" s="1177"/>
      <c r="H6" s="1178"/>
      <c r="I6" s="1216"/>
      <c r="J6" s="1217"/>
      <c r="K6" s="1217"/>
      <c r="L6" s="1194" t="s">
        <v>351</v>
      </c>
      <c r="M6" s="1194"/>
      <c r="N6" s="1194"/>
      <c r="O6" s="1194"/>
      <c r="P6" s="1194"/>
      <c r="Q6" s="1194"/>
      <c r="R6" s="1194"/>
      <c r="S6" s="1194"/>
      <c r="T6" s="1194"/>
      <c r="U6" s="1194"/>
      <c r="V6" s="1194"/>
      <c r="W6" s="1194"/>
      <c r="X6" s="1194"/>
      <c r="Y6" s="1194"/>
      <c r="Z6" s="1194"/>
      <c r="AA6" s="1194"/>
      <c r="AB6" s="1194"/>
      <c r="AC6" s="1194"/>
      <c r="AD6" s="1194"/>
      <c r="AE6" s="1194"/>
      <c r="AF6" s="1194"/>
      <c r="AG6" s="1194"/>
      <c r="AH6" s="1194"/>
      <c r="AI6" s="1194"/>
      <c r="AJ6" s="1194"/>
      <c r="AK6" s="1194"/>
      <c r="AL6" s="1194"/>
      <c r="AM6" s="1194"/>
      <c r="AN6" s="1194"/>
      <c r="AO6" s="1194"/>
      <c r="AP6" s="1194"/>
      <c r="AQ6" s="1194"/>
      <c r="AR6" s="1194"/>
      <c r="AS6" s="1194"/>
      <c r="AT6" s="1194"/>
      <c r="AU6" s="1194"/>
      <c r="AV6" s="1194"/>
      <c r="AW6" s="1194"/>
      <c r="AX6" s="1194"/>
      <c r="AY6" s="1194"/>
      <c r="AZ6" s="1195"/>
    </row>
    <row r="7" spans="1:52" ht="15.75" thickBot="1">
      <c r="A7" s="509" t="s">
        <v>352</v>
      </c>
      <c r="B7" s="1202" t="s">
        <v>353</v>
      </c>
      <c r="C7" s="1203"/>
      <c r="D7" s="1204"/>
      <c r="E7" s="513"/>
      <c r="F7" s="1156"/>
      <c r="G7" s="1157"/>
      <c r="H7" s="1158"/>
      <c r="I7" s="1216"/>
      <c r="J7" s="1217"/>
      <c r="K7" s="1217"/>
      <c r="L7" s="1194" t="s">
        <v>354</v>
      </c>
      <c r="M7" s="1194"/>
      <c r="N7" s="1194"/>
      <c r="O7" s="1194"/>
      <c r="P7" s="1194"/>
      <c r="Q7" s="1194"/>
      <c r="R7" s="1194"/>
      <c r="S7" s="1194"/>
      <c r="T7" s="1194"/>
      <c r="U7" s="1194"/>
      <c r="V7" s="1194"/>
      <c r="W7" s="1194"/>
      <c r="X7" s="1194"/>
      <c r="Y7" s="1194"/>
      <c r="Z7" s="1194"/>
      <c r="AA7" s="1194"/>
      <c r="AB7" s="1194"/>
      <c r="AC7" s="1194"/>
      <c r="AD7" s="1194"/>
      <c r="AE7" s="1194"/>
      <c r="AF7" s="1194"/>
      <c r="AG7" s="1194"/>
      <c r="AH7" s="1194"/>
      <c r="AI7" s="1194"/>
      <c r="AJ7" s="1194"/>
      <c r="AK7" s="1194"/>
      <c r="AL7" s="1194"/>
      <c r="AM7" s="1194"/>
      <c r="AN7" s="1194"/>
      <c r="AO7" s="1194"/>
      <c r="AP7" s="1194"/>
      <c r="AQ7" s="1194"/>
      <c r="AR7" s="1194"/>
      <c r="AS7" s="1194"/>
      <c r="AT7" s="1194"/>
      <c r="AU7" s="1194"/>
      <c r="AV7" s="1194"/>
      <c r="AW7" s="1194"/>
      <c r="AX7" s="1194"/>
      <c r="AY7" s="1194"/>
      <c r="AZ7" s="1195"/>
    </row>
    <row r="8" spans="1:52">
      <c r="A8" s="513" t="s">
        <v>355</v>
      </c>
      <c r="B8" s="1205"/>
      <c r="C8" s="1206"/>
      <c r="D8" s="1207"/>
      <c r="E8" s="514"/>
      <c r="F8" s="1191"/>
      <c r="G8" s="1192"/>
      <c r="H8" s="1193"/>
      <c r="I8" s="1216"/>
      <c r="J8" s="1217"/>
      <c r="K8" s="1217"/>
      <c r="L8" s="1183" t="s">
        <v>340</v>
      </c>
      <c r="M8" s="1183"/>
      <c r="N8" s="1183"/>
      <c r="O8" s="1183"/>
      <c r="P8" s="1183"/>
      <c r="Q8" s="1183"/>
      <c r="R8" s="1183"/>
      <c r="S8" s="1183"/>
      <c r="T8" s="1183"/>
      <c r="U8" s="1183"/>
      <c r="V8" s="1183"/>
      <c r="W8" s="1183"/>
      <c r="X8" s="1183"/>
      <c r="Y8" s="1183"/>
      <c r="Z8" s="1183"/>
      <c r="AA8" s="1183"/>
      <c r="AB8" s="1183"/>
      <c r="AC8" s="1183"/>
      <c r="AD8" s="1183"/>
      <c r="AE8" s="1183"/>
      <c r="AF8" s="1183"/>
      <c r="AG8" s="1183"/>
      <c r="AH8" s="1183"/>
      <c r="AI8" s="1183"/>
      <c r="AJ8" s="1183"/>
      <c r="AK8" s="1183"/>
      <c r="AL8" s="1183"/>
      <c r="AM8" s="1183"/>
      <c r="AN8" s="1183"/>
      <c r="AO8" s="1183"/>
      <c r="AP8" s="1183"/>
      <c r="AQ8" s="1183"/>
      <c r="AR8" s="1183"/>
      <c r="AS8" s="1183"/>
      <c r="AT8" s="1183"/>
      <c r="AU8" s="1183"/>
      <c r="AV8" s="1183"/>
      <c r="AW8" s="1183"/>
      <c r="AX8" s="1183"/>
      <c r="AY8" s="1183"/>
      <c r="AZ8" s="1184"/>
    </row>
    <row r="9" spans="1:52">
      <c r="A9" s="513" t="s">
        <v>356</v>
      </c>
      <c r="B9" s="1162" t="s">
        <v>357</v>
      </c>
      <c r="C9" s="1163"/>
      <c r="D9" s="1164"/>
      <c r="E9" s="514"/>
      <c r="F9" s="1191"/>
      <c r="G9" s="1192"/>
      <c r="H9" s="1193"/>
      <c r="I9" s="1216"/>
      <c r="J9" s="1217"/>
      <c r="K9" s="1217"/>
      <c r="L9" s="1194" t="s">
        <v>358</v>
      </c>
      <c r="M9" s="1194"/>
      <c r="N9" s="1194"/>
      <c r="O9" s="1194"/>
      <c r="P9" s="1194"/>
      <c r="Q9" s="1194"/>
      <c r="R9" s="1194"/>
      <c r="S9" s="1194"/>
      <c r="T9" s="1194"/>
      <c r="U9" s="1194"/>
      <c r="V9" s="1194"/>
      <c r="W9" s="1194"/>
      <c r="X9" s="1194"/>
      <c r="Y9" s="1194"/>
      <c r="Z9" s="1194"/>
      <c r="AA9" s="1194"/>
      <c r="AB9" s="1194"/>
      <c r="AC9" s="1194"/>
      <c r="AD9" s="1194"/>
      <c r="AE9" s="1194"/>
      <c r="AF9" s="1194"/>
      <c r="AG9" s="1194"/>
      <c r="AH9" s="1194"/>
      <c r="AI9" s="1194"/>
      <c r="AJ9" s="1194"/>
      <c r="AK9" s="1194"/>
      <c r="AL9" s="1194"/>
      <c r="AM9" s="1194"/>
      <c r="AN9" s="1194"/>
      <c r="AO9" s="1194"/>
      <c r="AP9" s="1194"/>
      <c r="AQ9" s="1194"/>
      <c r="AR9" s="1194"/>
      <c r="AS9" s="1194"/>
      <c r="AT9" s="1194"/>
      <c r="AU9" s="1194"/>
      <c r="AV9" s="1194"/>
      <c r="AW9" s="1194"/>
      <c r="AX9" s="1194"/>
      <c r="AY9" s="1194"/>
      <c r="AZ9" s="1195"/>
    </row>
    <row r="10" spans="1:52" ht="15.75" thickBot="1">
      <c r="A10" s="515" t="s">
        <v>359</v>
      </c>
      <c r="B10" s="1196"/>
      <c r="C10" s="1197"/>
      <c r="D10" s="1198"/>
      <c r="E10" s="516"/>
      <c r="F10" s="1199"/>
      <c r="G10" s="1200"/>
      <c r="H10" s="1201"/>
      <c r="I10" s="1216"/>
      <c r="J10" s="1217"/>
      <c r="K10" s="1217"/>
      <c r="L10" s="1183" t="s">
        <v>360</v>
      </c>
      <c r="M10" s="1183"/>
      <c r="N10" s="1183"/>
      <c r="O10" s="1183"/>
      <c r="P10" s="1183"/>
      <c r="Q10" s="1183"/>
      <c r="R10" s="1183"/>
      <c r="S10" s="1183"/>
      <c r="T10" s="1183"/>
      <c r="U10" s="1183"/>
      <c r="V10" s="1183"/>
      <c r="W10" s="1183"/>
      <c r="X10" s="1183"/>
      <c r="Y10" s="1183"/>
      <c r="Z10" s="1183"/>
      <c r="AA10" s="1183"/>
      <c r="AB10" s="1183"/>
      <c r="AC10" s="1183"/>
      <c r="AD10" s="1183"/>
      <c r="AE10" s="1183"/>
      <c r="AF10" s="1183"/>
      <c r="AG10" s="1183"/>
      <c r="AH10" s="1183"/>
      <c r="AI10" s="1183"/>
      <c r="AJ10" s="1183"/>
      <c r="AK10" s="1183"/>
      <c r="AL10" s="1183"/>
      <c r="AM10" s="1183"/>
      <c r="AN10" s="1183"/>
      <c r="AO10" s="1183"/>
      <c r="AP10" s="1183"/>
      <c r="AQ10" s="1183"/>
      <c r="AR10" s="1183"/>
      <c r="AS10" s="1183"/>
      <c r="AT10" s="1183"/>
      <c r="AU10" s="1183"/>
      <c r="AV10" s="1183"/>
      <c r="AW10" s="1183"/>
      <c r="AX10" s="1183"/>
      <c r="AY10" s="1183"/>
      <c r="AZ10" s="1184"/>
    </row>
    <row r="11" spans="1:52">
      <c r="A11" s="509" t="s">
        <v>361</v>
      </c>
      <c r="B11" s="1162" t="s">
        <v>362</v>
      </c>
      <c r="C11" s="1163"/>
      <c r="D11" s="1164"/>
      <c r="E11" s="509" t="s">
        <v>363</v>
      </c>
      <c r="F11" s="1188">
        <v>1</v>
      </c>
      <c r="G11" s="1189"/>
      <c r="H11" s="1190"/>
      <c r="I11" s="1216"/>
      <c r="J11" s="1217"/>
      <c r="K11" s="1217"/>
      <c r="L11" s="1183"/>
      <c r="M11" s="1183"/>
      <c r="N11" s="1183"/>
      <c r="O11" s="1183"/>
      <c r="P11" s="1183"/>
      <c r="Q11" s="1183"/>
      <c r="R11" s="1183"/>
      <c r="S11" s="1183"/>
      <c r="T11" s="1183"/>
      <c r="U11" s="1183"/>
      <c r="V11" s="1183"/>
      <c r="W11" s="1183"/>
      <c r="X11" s="1183"/>
      <c r="Y11" s="1183"/>
      <c r="Z11" s="1183"/>
      <c r="AA11" s="1183"/>
      <c r="AB11" s="1183"/>
      <c r="AC11" s="1183"/>
      <c r="AD11" s="1183"/>
      <c r="AE11" s="1183"/>
      <c r="AF11" s="1183"/>
      <c r="AG11" s="1183"/>
      <c r="AH11" s="1183"/>
      <c r="AI11" s="1183"/>
      <c r="AJ11" s="1183"/>
      <c r="AK11" s="1183"/>
      <c r="AL11" s="1183"/>
      <c r="AM11" s="1183"/>
      <c r="AN11" s="1183"/>
      <c r="AO11" s="1183"/>
      <c r="AP11" s="1183"/>
      <c r="AQ11" s="1183"/>
      <c r="AR11" s="1183"/>
      <c r="AS11" s="1183"/>
      <c r="AT11" s="1183"/>
      <c r="AU11" s="1183"/>
      <c r="AV11" s="1183"/>
      <c r="AW11" s="1183"/>
      <c r="AX11" s="1183"/>
      <c r="AY11" s="1183"/>
      <c r="AZ11" s="1184"/>
    </row>
    <row r="12" spans="1:52">
      <c r="A12" s="509" t="s">
        <v>364</v>
      </c>
      <c r="B12" s="1162" t="s">
        <v>365</v>
      </c>
      <c r="C12" s="1163"/>
      <c r="D12" s="1164"/>
      <c r="E12" s="509"/>
      <c r="F12" s="1171"/>
      <c r="G12" s="1172"/>
      <c r="H12" s="1173"/>
      <c r="I12" s="1216"/>
      <c r="J12" s="1217"/>
      <c r="K12" s="1217"/>
      <c r="L12" s="1183"/>
      <c r="M12" s="1183"/>
      <c r="N12" s="1183"/>
      <c r="O12" s="1183"/>
      <c r="P12" s="1183"/>
      <c r="Q12" s="1183"/>
      <c r="R12" s="1183"/>
      <c r="S12" s="1183"/>
      <c r="T12" s="1183"/>
      <c r="U12" s="1183"/>
      <c r="V12" s="1183"/>
      <c r="W12" s="1183"/>
      <c r="X12" s="1183"/>
      <c r="Y12" s="1183"/>
      <c r="Z12" s="1183"/>
      <c r="AA12" s="1183"/>
      <c r="AB12" s="1183"/>
      <c r="AC12" s="1183"/>
      <c r="AD12" s="1183"/>
      <c r="AE12" s="1183"/>
      <c r="AF12" s="1183"/>
      <c r="AG12" s="1183"/>
      <c r="AH12" s="1183"/>
      <c r="AI12" s="1183"/>
      <c r="AJ12" s="1183"/>
      <c r="AK12" s="1183"/>
      <c r="AL12" s="1183"/>
      <c r="AM12" s="1183"/>
      <c r="AN12" s="1183"/>
      <c r="AO12" s="1183"/>
      <c r="AP12" s="1183"/>
      <c r="AQ12" s="1183"/>
      <c r="AR12" s="1183"/>
      <c r="AS12" s="1183"/>
      <c r="AT12" s="1183"/>
      <c r="AU12" s="1183"/>
      <c r="AV12" s="1183"/>
      <c r="AW12" s="1183"/>
      <c r="AX12" s="1183"/>
      <c r="AY12" s="1183"/>
      <c r="AZ12" s="1184"/>
    </row>
    <row r="13" spans="1:52">
      <c r="A13" s="509" t="s">
        <v>366</v>
      </c>
      <c r="B13" s="1162" t="s">
        <v>367</v>
      </c>
      <c r="C13" s="1163"/>
      <c r="D13" s="1164"/>
      <c r="E13" s="509"/>
      <c r="F13" s="1171"/>
      <c r="G13" s="1172"/>
      <c r="H13" s="1173"/>
      <c r="I13" s="1216"/>
      <c r="J13" s="1217"/>
      <c r="K13" s="1217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3"/>
      <c r="AG13" s="1183"/>
      <c r="AH13" s="1183"/>
      <c r="AI13" s="1183"/>
      <c r="AJ13" s="1183"/>
      <c r="AK13" s="1183"/>
      <c r="AL13" s="1183"/>
      <c r="AM13" s="1183"/>
      <c r="AN13" s="1183"/>
      <c r="AO13" s="1183"/>
      <c r="AP13" s="1183"/>
      <c r="AQ13" s="1183"/>
      <c r="AR13" s="1183"/>
      <c r="AS13" s="1183"/>
      <c r="AT13" s="1183"/>
      <c r="AU13" s="1183"/>
      <c r="AV13" s="1183"/>
      <c r="AW13" s="1183"/>
      <c r="AX13" s="1183"/>
      <c r="AY13" s="1183"/>
      <c r="AZ13" s="1184"/>
    </row>
    <row r="14" spans="1:52">
      <c r="A14" s="509" t="s">
        <v>368</v>
      </c>
      <c r="B14" s="1162" t="s">
        <v>369</v>
      </c>
      <c r="C14" s="1163"/>
      <c r="D14" s="1164"/>
      <c r="E14" s="509"/>
      <c r="F14" s="1171"/>
      <c r="G14" s="1172"/>
      <c r="H14" s="1173"/>
      <c r="I14" s="1216"/>
      <c r="J14" s="1217"/>
      <c r="K14" s="1217"/>
      <c r="L14" s="1183"/>
      <c r="M14" s="1183"/>
      <c r="N14" s="1183"/>
      <c r="O14" s="1183"/>
      <c r="P14" s="1183"/>
      <c r="Q14" s="1183"/>
      <c r="R14" s="1183"/>
      <c r="S14" s="1183"/>
      <c r="T14" s="1183"/>
      <c r="U14" s="1183"/>
      <c r="V14" s="1183"/>
      <c r="W14" s="1183"/>
      <c r="X14" s="1183"/>
      <c r="Y14" s="1183"/>
      <c r="Z14" s="1183"/>
      <c r="AA14" s="1183"/>
      <c r="AB14" s="1183"/>
      <c r="AC14" s="1183"/>
      <c r="AD14" s="1183"/>
      <c r="AE14" s="1183"/>
      <c r="AF14" s="1183"/>
      <c r="AG14" s="1183"/>
      <c r="AH14" s="1183"/>
      <c r="AI14" s="1183"/>
      <c r="AJ14" s="1183"/>
      <c r="AK14" s="1183"/>
      <c r="AL14" s="1183"/>
      <c r="AM14" s="1183"/>
      <c r="AN14" s="1183"/>
      <c r="AO14" s="1183"/>
      <c r="AP14" s="1183"/>
      <c r="AQ14" s="1183"/>
      <c r="AR14" s="1183"/>
      <c r="AS14" s="1183"/>
      <c r="AT14" s="1183"/>
      <c r="AU14" s="1183"/>
      <c r="AV14" s="1183"/>
      <c r="AW14" s="1183"/>
      <c r="AX14" s="1183"/>
      <c r="AY14" s="1183"/>
      <c r="AZ14" s="1184"/>
    </row>
    <row r="15" spans="1:52">
      <c r="A15" s="509" t="s">
        <v>370</v>
      </c>
      <c r="B15" s="1162" t="s">
        <v>371</v>
      </c>
      <c r="C15" s="1163"/>
      <c r="D15" s="1164"/>
      <c r="E15" s="509"/>
      <c r="F15" s="1171"/>
      <c r="G15" s="1172"/>
      <c r="H15" s="1173"/>
      <c r="I15" s="1216"/>
      <c r="J15" s="1217"/>
      <c r="K15" s="1217"/>
      <c r="L15" s="1183"/>
      <c r="M15" s="1183"/>
      <c r="N15" s="1183"/>
      <c r="O15" s="1183"/>
      <c r="P15" s="1183"/>
      <c r="Q15" s="1183"/>
      <c r="R15" s="1183"/>
      <c r="S15" s="1183"/>
      <c r="T15" s="1183"/>
      <c r="U15" s="1183"/>
      <c r="V15" s="1183"/>
      <c r="W15" s="1183"/>
      <c r="X15" s="1183"/>
      <c r="Y15" s="1183"/>
      <c r="Z15" s="1183"/>
      <c r="AA15" s="1183"/>
      <c r="AB15" s="1183"/>
      <c r="AC15" s="1183"/>
      <c r="AD15" s="1183"/>
      <c r="AE15" s="1183"/>
      <c r="AF15" s="1183"/>
      <c r="AG15" s="1183"/>
      <c r="AH15" s="1183"/>
      <c r="AI15" s="1183"/>
      <c r="AJ15" s="1183"/>
      <c r="AK15" s="1183"/>
      <c r="AL15" s="1183"/>
      <c r="AM15" s="1183"/>
      <c r="AN15" s="1183"/>
      <c r="AO15" s="1183"/>
      <c r="AP15" s="1183"/>
      <c r="AQ15" s="1183"/>
      <c r="AR15" s="1183"/>
      <c r="AS15" s="1183"/>
      <c r="AT15" s="1183"/>
      <c r="AU15" s="1183"/>
      <c r="AV15" s="1183"/>
      <c r="AW15" s="1183"/>
      <c r="AX15" s="1183"/>
      <c r="AY15" s="1183"/>
      <c r="AZ15" s="1184"/>
    </row>
    <row r="16" spans="1:52">
      <c r="A16" s="509" t="s">
        <v>372</v>
      </c>
      <c r="B16" s="1162" t="s">
        <v>373</v>
      </c>
      <c r="C16" s="1163"/>
      <c r="D16" s="1164"/>
      <c r="E16" s="509"/>
      <c r="F16" s="1171"/>
      <c r="G16" s="1172"/>
      <c r="H16" s="1173"/>
      <c r="I16" s="1216"/>
      <c r="J16" s="1217"/>
      <c r="K16" s="1217"/>
      <c r="L16" s="1183"/>
      <c r="M16" s="1183"/>
      <c r="N16" s="1183"/>
      <c r="O16" s="1183"/>
      <c r="P16" s="1183"/>
      <c r="Q16" s="1183"/>
      <c r="R16" s="1183"/>
      <c r="S16" s="1183"/>
      <c r="T16" s="1183"/>
      <c r="U16" s="1183"/>
      <c r="V16" s="1183"/>
      <c r="W16" s="1183"/>
      <c r="X16" s="1183"/>
      <c r="Y16" s="1183"/>
      <c r="Z16" s="1183"/>
      <c r="AA16" s="1183"/>
      <c r="AB16" s="1183"/>
      <c r="AC16" s="1183"/>
      <c r="AD16" s="1183"/>
      <c r="AE16" s="1183"/>
      <c r="AF16" s="1183"/>
      <c r="AG16" s="1183"/>
      <c r="AH16" s="1183"/>
      <c r="AI16" s="1183"/>
      <c r="AJ16" s="1183"/>
      <c r="AK16" s="1183"/>
      <c r="AL16" s="1183"/>
      <c r="AM16" s="1183"/>
      <c r="AN16" s="1183"/>
      <c r="AO16" s="1183"/>
      <c r="AP16" s="1183"/>
      <c r="AQ16" s="1183"/>
      <c r="AR16" s="1183"/>
      <c r="AS16" s="1183"/>
      <c r="AT16" s="1183"/>
      <c r="AU16" s="1183"/>
      <c r="AV16" s="1183"/>
      <c r="AW16" s="1183"/>
      <c r="AX16" s="1183"/>
      <c r="AY16" s="1183"/>
      <c r="AZ16" s="1184"/>
    </row>
    <row r="17" spans="1:52" ht="15.75" thickBot="1">
      <c r="A17" s="509" t="s">
        <v>374</v>
      </c>
      <c r="B17" s="1162" t="s">
        <v>375</v>
      </c>
      <c r="C17" s="1163"/>
      <c r="D17" s="1164"/>
      <c r="E17" s="511"/>
      <c r="F17" s="1185"/>
      <c r="G17" s="1186"/>
      <c r="H17" s="1187"/>
      <c r="I17" s="1216"/>
      <c r="J17" s="1217"/>
      <c r="K17" s="1217"/>
      <c r="L17" s="1183"/>
      <c r="M17" s="1183"/>
      <c r="N17" s="1183"/>
      <c r="O17" s="1183"/>
      <c r="P17" s="1183"/>
      <c r="Q17" s="1183"/>
      <c r="R17" s="1183"/>
      <c r="S17" s="1183"/>
      <c r="T17" s="1183"/>
      <c r="U17" s="1183"/>
      <c r="V17" s="1183"/>
      <c r="W17" s="1183"/>
      <c r="X17" s="1183"/>
      <c r="Y17" s="1183"/>
      <c r="Z17" s="1183"/>
      <c r="AA17" s="1183"/>
      <c r="AB17" s="1183"/>
      <c r="AC17" s="1183"/>
      <c r="AD17" s="1183"/>
      <c r="AE17" s="1183"/>
      <c r="AF17" s="1183"/>
      <c r="AG17" s="1183"/>
      <c r="AH17" s="1183"/>
      <c r="AI17" s="1183"/>
      <c r="AJ17" s="1183"/>
      <c r="AK17" s="1183"/>
      <c r="AL17" s="1183"/>
      <c r="AM17" s="1183"/>
      <c r="AN17" s="1183"/>
      <c r="AO17" s="1183"/>
      <c r="AP17" s="1183"/>
      <c r="AQ17" s="1183"/>
      <c r="AR17" s="1183"/>
      <c r="AS17" s="1183"/>
      <c r="AT17" s="1183"/>
      <c r="AU17" s="1183"/>
      <c r="AV17" s="1183"/>
      <c r="AW17" s="1183"/>
      <c r="AX17" s="1183"/>
      <c r="AY17" s="1183"/>
      <c r="AZ17" s="1184"/>
    </row>
    <row r="18" spans="1:52">
      <c r="A18" s="509" t="s">
        <v>376</v>
      </c>
      <c r="B18" s="1162" t="s">
        <v>377</v>
      </c>
      <c r="C18" s="1163"/>
      <c r="D18" s="1164"/>
      <c r="E18" s="517" t="s">
        <v>378</v>
      </c>
      <c r="F18" s="1176"/>
      <c r="G18" s="1177"/>
      <c r="H18" s="1178"/>
      <c r="I18" s="1216"/>
      <c r="J18" s="1217"/>
      <c r="K18" s="1217"/>
      <c r="L18" s="1183"/>
      <c r="M18" s="1183"/>
      <c r="N18" s="1183"/>
      <c r="O18" s="1183"/>
      <c r="P18" s="1183"/>
      <c r="Q18" s="1183"/>
      <c r="R18" s="1183"/>
      <c r="S18" s="1183"/>
      <c r="T18" s="1183"/>
      <c r="U18" s="1183"/>
      <c r="V18" s="1183"/>
      <c r="W18" s="1183"/>
      <c r="X18" s="1183"/>
      <c r="Y18" s="1183"/>
      <c r="Z18" s="1183"/>
      <c r="AA18" s="1183"/>
      <c r="AB18" s="1183"/>
      <c r="AC18" s="1183"/>
      <c r="AD18" s="1183"/>
      <c r="AE18" s="1183"/>
      <c r="AF18" s="1183"/>
      <c r="AG18" s="1183"/>
      <c r="AH18" s="1183"/>
      <c r="AI18" s="1183"/>
      <c r="AJ18" s="1183"/>
      <c r="AK18" s="1183"/>
      <c r="AL18" s="1183"/>
      <c r="AM18" s="1183"/>
      <c r="AN18" s="1183"/>
      <c r="AO18" s="1183"/>
      <c r="AP18" s="1183"/>
      <c r="AQ18" s="1183"/>
      <c r="AR18" s="1183"/>
      <c r="AS18" s="1183"/>
      <c r="AT18" s="1183"/>
      <c r="AU18" s="1183"/>
      <c r="AV18" s="1183"/>
      <c r="AW18" s="1183"/>
      <c r="AX18" s="1183"/>
      <c r="AY18" s="1183"/>
      <c r="AZ18" s="1184"/>
    </row>
    <row r="19" spans="1:52" ht="15.75" thickBot="1">
      <c r="A19" s="509" t="s">
        <v>379</v>
      </c>
      <c r="B19" s="1168"/>
      <c r="C19" s="1169"/>
      <c r="D19" s="1170"/>
      <c r="E19" s="518"/>
      <c r="F19" s="1171"/>
      <c r="G19" s="1172"/>
      <c r="H19" s="1173"/>
      <c r="I19" s="1218"/>
      <c r="J19" s="1219"/>
      <c r="K19" s="1219"/>
      <c r="L19" s="1179"/>
      <c r="M19" s="1179"/>
      <c r="N19" s="1179"/>
      <c r="O19" s="1179"/>
      <c r="P19" s="1179"/>
      <c r="Q19" s="1179"/>
      <c r="R19" s="1179"/>
      <c r="S19" s="1179"/>
      <c r="T19" s="1179"/>
      <c r="U19" s="1179"/>
      <c r="V19" s="1179"/>
      <c r="W19" s="1179"/>
      <c r="X19" s="1179"/>
      <c r="Y19" s="1179"/>
      <c r="Z19" s="1179"/>
      <c r="AA19" s="1179"/>
      <c r="AB19" s="1179"/>
      <c r="AC19" s="1179"/>
      <c r="AD19" s="1179"/>
      <c r="AE19" s="1179"/>
      <c r="AF19" s="1179"/>
      <c r="AG19" s="1179"/>
      <c r="AH19" s="1179"/>
      <c r="AI19" s="1179"/>
      <c r="AJ19" s="1179"/>
      <c r="AK19" s="1179"/>
      <c r="AL19" s="1179"/>
      <c r="AM19" s="1179"/>
      <c r="AN19" s="1179"/>
      <c r="AO19" s="1179"/>
      <c r="AP19" s="1179"/>
      <c r="AQ19" s="1179"/>
      <c r="AR19" s="1179"/>
      <c r="AS19" s="1179"/>
      <c r="AT19" s="1179"/>
      <c r="AU19" s="1179"/>
      <c r="AV19" s="1179"/>
      <c r="AW19" s="1179"/>
      <c r="AX19" s="1179"/>
      <c r="AY19" s="1179"/>
      <c r="AZ19" s="1180"/>
    </row>
    <row r="20" spans="1:52">
      <c r="A20" s="509" t="s">
        <v>380</v>
      </c>
      <c r="B20" s="1168"/>
      <c r="C20" s="1169"/>
      <c r="D20" s="1170"/>
      <c r="E20" s="518"/>
      <c r="F20" s="1171"/>
      <c r="G20" s="1172"/>
      <c r="H20" s="1173"/>
      <c r="I20" s="1181"/>
      <c r="J20" s="1182"/>
      <c r="K20" s="1182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183"/>
      <c r="AF20" s="1183"/>
      <c r="AG20" s="1183"/>
      <c r="AH20" s="1183"/>
      <c r="AI20" s="1183"/>
      <c r="AJ20" s="1183"/>
      <c r="AK20" s="1183"/>
      <c r="AL20" s="1183"/>
      <c r="AM20" s="1183"/>
      <c r="AN20" s="1183"/>
      <c r="AO20" s="1183"/>
      <c r="AP20" s="1183"/>
      <c r="AQ20" s="1183"/>
      <c r="AR20" s="1183"/>
      <c r="AS20" s="1183"/>
      <c r="AT20" s="1183"/>
      <c r="AU20" s="1183"/>
      <c r="AV20" s="1183"/>
      <c r="AW20" s="1183"/>
      <c r="AX20" s="1183"/>
      <c r="AY20" s="1183"/>
      <c r="AZ20" s="1184"/>
    </row>
    <row r="21" spans="1:52" ht="15.75" thickBot="1">
      <c r="A21" s="509" t="s">
        <v>381</v>
      </c>
      <c r="B21" s="1168"/>
      <c r="C21" s="1169"/>
      <c r="D21" s="1170"/>
      <c r="E21" s="518"/>
      <c r="F21" s="1171"/>
      <c r="G21" s="1172"/>
      <c r="H21" s="1173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168"/>
      <c r="C22" s="1169"/>
      <c r="D22" s="1170"/>
      <c r="E22" s="518" t="s">
        <v>385</v>
      </c>
      <c r="F22" s="1156"/>
      <c r="G22" s="1157"/>
      <c r="H22" s="1158"/>
      <c r="I22" s="525" t="s">
        <v>386</v>
      </c>
      <c r="J22" s="526"/>
      <c r="K22" s="527"/>
      <c r="L22" s="528"/>
      <c r="M22" s="526"/>
      <c r="N22" s="1174"/>
      <c r="O22" s="1174"/>
      <c r="P22" s="1174"/>
      <c r="Q22" s="1174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168"/>
      <c r="C23" s="1169"/>
      <c r="D23" s="1170"/>
      <c r="E23" s="533" t="s">
        <v>389</v>
      </c>
      <c r="F23" s="1147"/>
      <c r="G23" s="1148"/>
      <c r="H23" s="1149"/>
      <c r="I23" s="534" t="s">
        <v>390</v>
      </c>
      <c r="J23" s="535"/>
      <c r="K23" s="536"/>
      <c r="L23" s="537"/>
      <c r="M23" s="535"/>
      <c r="N23" s="1175"/>
      <c r="O23" s="1175"/>
      <c r="P23" s="1175"/>
      <c r="Q23" s="1175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2" t="s">
        <v>393</v>
      </c>
      <c r="C24" s="1163"/>
      <c r="D24" s="1164"/>
      <c r="E24" s="517" t="s">
        <v>394</v>
      </c>
      <c r="F24" s="1176"/>
      <c r="G24" s="1177"/>
      <c r="H24" s="1178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2" t="s">
        <v>397</v>
      </c>
      <c r="C25" s="1163"/>
      <c r="D25" s="1164"/>
      <c r="E25" s="518"/>
      <c r="F25" s="1156"/>
      <c r="G25" s="1157"/>
      <c r="H25" s="1158"/>
      <c r="I25" s="542"/>
      <c r="J25" s="543"/>
      <c r="K25" s="544"/>
      <c r="L25" s="1159"/>
      <c r="M25" s="1160"/>
      <c r="N25" s="1160"/>
      <c r="O25" s="1160"/>
      <c r="P25" s="1160"/>
      <c r="Q25" s="1160"/>
      <c r="R25" s="1160"/>
      <c r="S25" s="1160"/>
      <c r="T25" s="1160"/>
      <c r="U25" s="1160"/>
      <c r="V25" s="1160"/>
      <c r="W25" s="1160"/>
      <c r="X25" s="1160"/>
      <c r="Y25" s="1160"/>
      <c r="Z25" s="1160"/>
      <c r="AA25" s="1160"/>
      <c r="AB25" s="1160"/>
      <c r="AC25" s="1160"/>
      <c r="AD25" s="1160"/>
      <c r="AE25" s="1160"/>
      <c r="AF25" s="1160"/>
      <c r="AG25" s="1160"/>
      <c r="AH25" s="1160"/>
      <c r="AI25" s="1160"/>
      <c r="AJ25" s="1160"/>
      <c r="AK25" s="1160"/>
      <c r="AL25" s="1160"/>
      <c r="AM25" s="1160"/>
      <c r="AN25" s="1160"/>
      <c r="AO25" s="1160"/>
      <c r="AP25" s="1160"/>
      <c r="AQ25" s="1160"/>
      <c r="AR25" s="1160"/>
      <c r="AS25" s="1160"/>
      <c r="AT25" s="1160"/>
      <c r="AU25" s="1160"/>
      <c r="AV25" s="1160"/>
      <c r="AW25" s="1160"/>
      <c r="AX25" s="1160"/>
      <c r="AY25" s="1160"/>
      <c r="AZ25" s="1161"/>
    </row>
    <row r="26" spans="1:52">
      <c r="A26" s="510" t="s">
        <v>359</v>
      </c>
      <c r="B26" s="1162" t="s">
        <v>398</v>
      </c>
      <c r="C26" s="1163"/>
      <c r="D26" s="1164"/>
      <c r="E26" s="518" t="s">
        <v>399</v>
      </c>
      <c r="F26" s="1156"/>
      <c r="G26" s="1157"/>
      <c r="H26" s="1158"/>
      <c r="I26" s="542"/>
      <c r="J26" s="543"/>
      <c r="K26" s="544"/>
      <c r="L26" s="1159"/>
      <c r="M26" s="1160"/>
      <c r="N26" s="1160"/>
      <c r="O26" s="1160"/>
      <c r="P26" s="1160"/>
      <c r="Q26" s="1160"/>
      <c r="R26" s="1160"/>
      <c r="S26" s="1160"/>
      <c r="T26" s="1160"/>
      <c r="U26" s="1160"/>
      <c r="V26" s="1160"/>
      <c r="W26" s="1160"/>
      <c r="X26" s="1160"/>
      <c r="Y26" s="1160"/>
      <c r="Z26" s="1160"/>
      <c r="AA26" s="1160"/>
      <c r="AB26" s="1160"/>
      <c r="AC26" s="1160"/>
      <c r="AD26" s="1160"/>
      <c r="AE26" s="1160"/>
      <c r="AF26" s="1160"/>
      <c r="AG26" s="1160"/>
      <c r="AH26" s="1160"/>
      <c r="AI26" s="1160"/>
      <c r="AJ26" s="1160"/>
      <c r="AK26" s="1160"/>
      <c r="AL26" s="1160"/>
      <c r="AM26" s="1160"/>
      <c r="AN26" s="1160"/>
      <c r="AO26" s="1160"/>
      <c r="AP26" s="1160"/>
      <c r="AQ26" s="1160"/>
      <c r="AR26" s="1160"/>
      <c r="AS26" s="1160"/>
      <c r="AT26" s="1160"/>
      <c r="AU26" s="1160"/>
      <c r="AV26" s="1160"/>
      <c r="AW26" s="1160"/>
      <c r="AX26" s="1160"/>
      <c r="AY26" s="1160"/>
      <c r="AZ26" s="1161"/>
    </row>
    <row r="27" spans="1:52" ht="15.75" thickBot="1">
      <c r="A27" s="511" t="s">
        <v>400</v>
      </c>
      <c r="B27" s="1162" t="s">
        <v>401</v>
      </c>
      <c r="C27" s="1163"/>
      <c r="D27" s="1164"/>
      <c r="E27" s="518" t="s">
        <v>402</v>
      </c>
      <c r="F27" s="1156"/>
      <c r="G27" s="1157"/>
      <c r="H27" s="1158"/>
      <c r="I27" s="542"/>
      <c r="J27" s="543"/>
      <c r="K27" s="544"/>
      <c r="L27" s="1159"/>
      <c r="M27" s="1160"/>
      <c r="N27" s="1160"/>
      <c r="O27" s="1160"/>
      <c r="P27" s="1160"/>
      <c r="Q27" s="1160"/>
      <c r="R27" s="1160"/>
      <c r="S27" s="1160"/>
      <c r="T27" s="1160"/>
      <c r="U27" s="1160"/>
      <c r="V27" s="1160"/>
      <c r="W27" s="1160"/>
      <c r="X27" s="1160"/>
      <c r="Y27" s="1160"/>
      <c r="Z27" s="1160"/>
      <c r="AA27" s="1160"/>
      <c r="AB27" s="1160"/>
      <c r="AC27" s="1160"/>
      <c r="AD27" s="1160"/>
      <c r="AE27" s="1160"/>
      <c r="AF27" s="1160"/>
      <c r="AG27" s="1160"/>
      <c r="AH27" s="1160"/>
      <c r="AI27" s="1160"/>
      <c r="AJ27" s="1160"/>
      <c r="AK27" s="1160"/>
      <c r="AL27" s="1160"/>
      <c r="AM27" s="1160"/>
      <c r="AN27" s="1160"/>
      <c r="AO27" s="1160"/>
      <c r="AP27" s="1160"/>
      <c r="AQ27" s="1160"/>
      <c r="AR27" s="1160"/>
      <c r="AS27" s="1160"/>
      <c r="AT27" s="1160"/>
      <c r="AU27" s="1160"/>
      <c r="AV27" s="1160"/>
      <c r="AW27" s="1160"/>
      <c r="AX27" s="1160"/>
      <c r="AY27" s="1160"/>
      <c r="AZ27" s="1161"/>
    </row>
    <row r="28" spans="1:52">
      <c r="A28" s="548"/>
      <c r="B28" s="1165"/>
      <c r="C28" s="1166"/>
      <c r="D28" s="1167"/>
      <c r="E28" s="518" t="s">
        <v>403</v>
      </c>
      <c r="F28" s="1156"/>
      <c r="G28" s="1157"/>
      <c r="H28" s="1158"/>
      <c r="I28" s="542"/>
      <c r="J28" s="543"/>
      <c r="K28" s="544"/>
      <c r="L28" s="1159"/>
      <c r="M28" s="1160"/>
      <c r="N28" s="1160"/>
      <c r="O28" s="1160"/>
      <c r="P28" s="1160"/>
      <c r="Q28" s="1160"/>
      <c r="R28" s="1160"/>
      <c r="S28" s="1160"/>
      <c r="T28" s="1160"/>
      <c r="U28" s="1160"/>
      <c r="V28" s="1160"/>
      <c r="W28" s="1160"/>
      <c r="X28" s="1160"/>
      <c r="Y28" s="1160"/>
      <c r="Z28" s="1160"/>
      <c r="AA28" s="1160"/>
      <c r="AB28" s="1160"/>
      <c r="AC28" s="1160"/>
      <c r="AD28" s="1160"/>
      <c r="AE28" s="1160"/>
      <c r="AF28" s="1160"/>
      <c r="AG28" s="1160"/>
      <c r="AH28" s="1160"/>
      <c r="AI28" s="1160"/>
      <c r="AJ28" s="1160"/>
      <c r="AK28" s="1160"/>
      <c r="AL28" s="1160"/>
      <c r="AM28" s="1160"/>
      <c r="AN28" s="1160"/>
      <c r="AO28" s="1160"/>
      <c r="AP28" s="1160"/>
      <c r="AQ28" s="1160"/>
      <c r="AR28" s="1160"/>
      <c r="AS28" s="1160"/>
      <c r="AT28" s="1160"/>
      <c r="AU28" s="1160"/>
      <c r="AV28" s="1160"/>
      <c r="AW28" s="1160"/>
      <c r="AX28" s="1160"/>
      <c r="AY28" s="1160"/>
      <c r="AZ28" s="1161"/>
    </row>
    <row r="29" spans="1:52">
      <c r="A29" s="548"/>
      <c r="B29" s="1153"/>
      <c r="C29" s="1154"/>
      <c r="D29" s="1155"/>
      <c r="E29" s="518" t="s">
        <v>404</v>
      </c>
      <c r="F29" s="1156"/>
      <c r="G29" s="1157"/>
      <c r="H29" s="1158"/>
      <c r="I29" s="542"/>
      <c r="J29" s="543"/>
      <c r="K29" s="544"/>
      <c r="L29" s="1159"/>
      <c r="M29" s="1160"/>
      <c r="N29" s="1160"/>
      <c r="O29" s="1160"/>
      <c r="P29" s="1160"/>
      <c r="Q29" s="1160"/>
      <c r="R29" s="1160"/>
      <c r="S29" s="1160"/>
      <c r="T29" s="1160"/>
      <c r="U29" s="1160"/>
      <c r="V29" s="1160"/>
      <c r="W29" s="1160"/>
      <c r="X29" s="1160"/>
      <c r="Y29" s="1160"/>
      <c r="Z29" s="1160"/>
      <c r="AA29" s="1160"/>
      <c r="AB29" s="1160"/>
      <c r="AC29" s="1160"/>
      <c r="AD29" s="1160"/>
      <c r="AE29" s="1160"/>
      <c r="AF29" s="1160"/>
      <c r="AG29" s="1160"/>
      <c r="AH29" s="1160"/>
      <c r="AI29" s="1160"/>
      <c r="AJ29" s="1160"/>
      <c r="AK29" s="1160"/>
      <c r="AL29" s="1160"/>
      <c r="AM29" s="1160"/>
      <c r="AN29" s="1160"/>
      <c r="AO29" s="1160"/>
      <c r="AP29" s="1160"/>
      <c r="AQ29" s="1160"/>
      <c r="AR29" s="1160"/>
      <c r="AS29" s="1160"/>
      <c r="AT29" s="1160"/>
      <c r="AU29" s="1160"/>
      <c r="AV29" s="1160"/>
      <c r="AW29" s="1160"/>
      <c r="AX29" s="1160"/>
      <c r="AY29" s="1160"/>
      <c r="AZ29" s="1161"/>
    </row>
    <row r="30" spans="1:52">
      <c r="A30" s="548"/>
      <c r="B30" s="1153"/>
      <c r="C30" s="1154"/>
      <c r="D30" s="1155"/>
      <c r="E30" s="518"/>
      <c r="F30" s="1156"/>
      <c r="G30" s="1157"/>
      <c r="H30" s="1158"/>
      <c r="I30" s="542"/>
      <c r="J30" s="543"/>
      <c r="K30" s="544"/>
      <c r="L30" s="1159"/>
      <c r="M30" s="1160"/>
      <c r="N30" s="1160"/>
      <c r="O30" s="1160"/>
      <c r="P30" s="1160"/>
      <c r="Q30" s="1160"/>
      <c r="R30" s="1160"/>
      <c r="S30" s="1160"/>
      <c r="T30" s="1160"/>
      <c r="U30" s="1160"/>
      <c r="V30" s="1160"/>
      <c r="W30" s="1160"/>
      <c r="X30" s="1160"/>
      <c r="Y30" s="1160"/>
      <c r="Z30" s="1160"/>
      <c r="AA30" s="1160"/>
      <c r="AB30" s="1160"/>
      <c r="AC30" s="1160"/>
      <c r="AD30" s="1160"/>
      <c r="AE30" s="1160"/>
      <c r="AF30" s="1160"/>
      <c r="AG30" s="1160"/>
      <c r="AH30" s="1160"/>
      <c r="AI30" s="1160"/>
      <c r="AJ30" s="1160"/>
      <c r="AK30" s="1160"/>
      <c r="AL30" s="1160"/>
      <c r="AM30" s="1160"/>
      <c r="AN30" s="1160"/>
      <c r="AO30" s="1160"/>
      <c r="AP30" s="1160"/>
      <c r="AQ30" s="1160"/>
      <c r="AR30" s="1160"/>
      <c r="AS30" s="1160"/>
      <c r="AT30" s="1160"/>
      <c r="AU30" s="1160"/>
      <c r="AV30" s="1160"/>
      <c r="AW30" s="1160"/>
      <c r="AX30" s="1160"/>
      <c r="AY30" s="1160"/>
      <c r="AZ30" s="1161"/>
    </row>
    <row r="31" spans="1:52" ht="15.75" thickBot="1">
      <c r="A31" s="549"/>
      <c r="B31" s="1144"/>
      <c r="C31" s="1145"/>
      <c r="D31" s="1146"/>
      <c r="E31" s="533" t="s">
        <v>405</v>
      </c>
      <c r="F31" s="1147"/>
      <c r="G31" s="1148"/>
      <c r="H31" s="1149"/>
      <c r="I31" s="550"/>
      <c r="J31" s="551"/>
      <c r="K31" s="552"/>
      <c r="L31" s="1150"/>
      <c r="M31" s="1151"/>
      <c r="N31" s="1151"/>
      <c r="O31" s="1151"/>
      <c r="P31" s="1151"/>
      <c r="Q31" s="1151"/>
      <c r="R31" s="1151"/>
      <c r="S31" s="1151"/>
      <c r="T31" s="1151"/>
      <c r="U31" s="1151"/>
      <c r="V31" s="1151"/>
      <c r="W31" s="1151"/>
      <c r="X31" s="1151"/>
      <c r="Y31" s="1151"/>
      <c r="Z31" s="1151"/>
      <c r="AA31" s="1151"/>
      <c r="AB31" s="1151"/>
      <c r="AC31" s="1151"/>
      <c r="AD31" s="1151"/>
      <c r="AE31" s="1151"/>
      <c r="AF31" s="1151"/>
      <c r="AG31" s="1151"/>
      <c r="AH31" s="1151"/>
      <c r="AI31" s="1151"/>
      <c r="AJ31" s="1151"/>
      <c r="AK31" s="1151"/>
      <c r="AL31" s="1151"/>
      <c r="AM31" s="1151"/>
      <c r="AN31" s="1151"/>
      <c r="AO31" s="1151"/>
      <c r="AP31" s="1151"/>
      <c r="AQ31" s="1151"/>
      <c r="AR31" s="1151"/>
      <c r="AS31" s="1151"/>
      <c r="AT31" s="1151"/>
      <c r="AU31" s="1151"/>
      <c r="AV31" s="1151"/>
      <c r="AW31" s="1151"/>
      <c r="AX31" s="1151"/>
      <c r="AY31" s="1151"/>
      <c r="AZ31" s="1152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H8" sqref="H8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6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5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2016</v>
      </c>
      <c r="F5" s="347">
        <v>2017</v>
      </c>
      <c r="G5" s="347">
        <v>2018</v>
      </c>
      <c r="H5" s="347">
        <v>2019</v>
      </c>
      <c r="I5" s="16"/>
    </row>
    <row r="6" spans="1:16" ht="15.75">
      <c r="A6" s="277"/>
      <c r="B6" s="280"/>
      <c r="C6" s="281" t="str">
        <f>'Titulní stránka'!E14</f>
        <v>Datum: 30/09/2020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542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34143</v>
      </c>
      <c r="F10" s="90">
        <v>76733</v>
      </c>
      <c r="G10" s="90">
        <v>49382</v>
      </c>
      <c r="H10" s="604">
        <v>15267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-20421</v>
      </c>
      <c r="F11" s="91">
        <v>26626</v>
      </c>
      <c r="G11" s="91">
        <v>9181</v>
      </c>
      <c r="H11" s="91">
        <v>-33281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49678</v>
      </c>
      <c r="F13" s="92">
        <v>41925</v>
      </c>
      <c r="G13" s="92">
        <v>23555</v>
      </c>
      <c r="H13" s="92">
        <v>37157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4886</v>
      </c>
      <c r="F14" s="92">
        <v>8182</v>
      </c>
      <c r="G14" s="92">
        <v>16646</v>
      </c>
      <c r="H14" s="92">
        <v>11391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1754737</v>
      </c>
      <c r="F18" s="104">
        <f t="shared" ref="F18:H18" si="0">SUM(F20,F21,F24)</f>
        <v>1749677</v>
      </c>
      <c r="G18" s="104">
        <f t="shared" si="0"/>
        <v>1734602</v>
      </c>
      <c r="H18" s="604">
        <f t="shared" si="0"/>
        <v>1738453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9145</v>
      </c>
      <c r="F20" s="107">
        <v>5887</v>
      </c>
      <c r="G20" s="107">
        <v>8652</v>
      </c>
      <c r="H20" s="107">
        <v>5118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1592890</v>
      </c>
      <c r="F21" s="108">
        <f t="shared" ref="F21:H21" si="1">SUM(F22:F23)</f>
        <v>1602348</v>
      </c>
      <c r="G21" s="108">
        <f t="shared" si="1"/>
        <v>1553697</v>
      </c>
      <c r="H21" s="108">
        <f t="shared" si="1"/>
        <v>1595531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4545</v>
      </c>
      <c r="F22" s="109">
        <v>44153</v>
      </c>
      <c r="G22" s="109">
        <v>3948</v>
      </c>
      <c r="H22" s="109">
        <v>3534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1588345</v>
      </c>
      <c r="F23" s="108">
        <v>1558195</v>
      </c>
      <c r="G23" s="108">
        <v>1549749</v>
      </c>
      <c r="H23" s="108">
        <v>1591997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152702</v>
      </c>
      <c r="F24" s="108">
        <f t="shared" ref="F24:H24" si="2">SUM(F25:F26)</f>
        <v>141442</v>
      </c>
      <c r="G24" s="108">
        <f t="shared" si="2"/>
        <v>172253</v>
      </c>
      <c r="H24" s="108">
        <f t="shared" si="2"/>
        <v>137804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2043</v>
      </c>
      <c r="F25" s="108">
        <v>3045</v>
      </c>
      <c r="G25" s="108">
        <v>45805</v>
      </c>
      <c r="H25" s="108">
        <v>15542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150659</v>
      </c>
      <c r="F26" s="107">
        <v>138397</v>
      </c>
      <c r="G26" s="107">
        <v>126448</v>
      </c>
      <c r="H26" s="107">
        <v>122262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155210</v>
      </c>
      <c r="F31" s="108">
        <v>170977</v>
      </c>
      <c r="G31" s="108">
        <v>224424</v>
      </c>
      <c r="H31" s="108">
        <v>252430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43793</v>
      </c>
      <c r="F32" s="108">
        <v>37828</v>
      </c>
      <c r="G32" s="108">
        <v>40006</v>
      </c>
      <c r="H32" s="108">
        <v>40483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4796873</v>
      </c>
      <c r="F35" s="104">
        <v>5110743</v>
      </c>
      <c r="G35" s="104">
        <v>5410813</v>
      </c>
      <c r="H35" s="604">
        <v>5754711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1"/>
      <c r="F38" s="1121"/>
      <c r="G38" s="1121"/>
      <c r="H38" s="1121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0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0"/>
      <c r="G41" s="1130"/>
      <c r="H41" s="1130"/>
      <c r="I41" s="236"/>
    </row>
    <row r="42" spans="1:9">
      <c r="A42" s="263"/>
      <c r="B42" s="264"/>
      <c r="C42" s="237" t="s">
        <v>577</v>
      </c>
      <c r="D42" s="238"/>
      <c r="E42" s="1131"/>
      <c r="F42" s="1131"/>
      <c r="G42" s="1131"/>
      <c r="H42" s="1131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J1" sqref="J1"/>
    </sheetView>
  </sheetViews>
  <sheetFormatPr defaultColWidth="8.77734375" defaultRowHeight="15"/>
  <cols>
    <col min="1" max="1" width="11.5546875" style="796" hidden="1" customWidth="1"/>
    <col min="2" max="2" width="6.44140625" style="810" customWidth="1"/>
    <col min="3" max="3" width="54.77734375" style="966" customWidth="1"/>
    <col min="4" max="4" width="10.5546875" style="615" customWidth="1"/>
    <col min="5" max="8" width="11.109375" style="615" customWidth="1"/>
    <col min="9" max="12" width="8.77734375" style="615"/>
    <col min="13" max="13" width="13.109375" style="615" customWidth="1"/>
    <col min="14" max="14" width="9.33203125" style="615" customWidth="1"/>
    <col min="15" max="16384" width="8.77734375" style="615"/>
  </cols>
  <sheetData>
    <row r="1" spans="1:16" ht="18" customHeight="1">
      <c r="A1" s="798"/>
      <c r="B1" s="975"/>
      <c r="C1" s="1063" t="s">
        <v>887</v>
      </c>
      <c r="D1" s="688"/>
      <c r="I1" s="1062"/>
      <c r="J1" s="1116" t="s">
        <v>901</v>
      </c>
      <c r="K1" s="616" t="s">
        <v>714</v>
      </c>
      <c r="L1" s="616">
        <v>4</v>
      </c>
      <c r="M1" s="616">
        <v>5</v>
      </c>
      <c r="N1" s="616">
        <v>6</v>
      </c>
      <c r="O1" s="616">
        <v>7</v>
      </c>
      <c r="P1" s="616">
        <v>8</v>
      </c>
    </row>
    <row r="2" spans="1:16" ht="11.25" customHeight="1" thickBot="1">
      <c r="A2" s="798"/>
      <c r="B2" s="700"/>
      <c r="C2" s="1061"/>
      <c r="D2" s="797"/>
      <c r="J2" s="618"/>
      <c r="K2" s="616" t="s">
        <v>716</v>
      </c>
    </row>
    <row r="3" spans="1:16" ht="11.25" customHeight="1" thickTop="1">
      <c r="A3" s="1060"/>
      <c r="B3" s="1059"/>
      <c r="C3" s="1058"/>
      <c r="D3" s="623"/>
      <c r="E3" s="624"/>
      <c r="F3" s="624"/>
      <c r="G3" s="624"/>
      <c r="H3" s="624"/>
      <c r="I3" s="625"/>
      <c r="J3" s="618"/>
      <c r="K3" s="616" t="s">
        <v>717</v>
      </c>
    </row>
    <row r="4" spans="1:16" ht="18.75">
      <c r="A4" s="842"/>
      <c r="B4" s="988"/>
      <c r="C4" s="700" t="str">
        <f>'Cover page'!E13</f>
        <v>Member state: Czechia</v>
      </c>
      <c r="D4" s="1057"/>
      <c r="E4" s="1056" t="s">
        <v>718</v>
      </c>
      <c r="F4" s="1054"/>
      <c r="G4" s="1055"/>
      <c r="H4" s="1054"/>
      <c r="I4" s="986"/>
    </row>
    <row r="5" spans="1:16" ht="15.75">
      <c r="A5" s="705"/>
      <c r="B5" s="947"/>
      <c r="C5" s="707" t="s">
        <v>719</v>
      </c>
      <c r="D5" s="1053" t="s">
        <v>267</v>
      </c>
      <c r="E5" s="347">
        <v>2016</v>
      </c>
      <c r="F5" s="347">
        <v>2017</v>
      </c>
      <c r="G5" s="347">
        <v>2018</v>
      </c>
      <c r="H5" s="347">
        <v>2019</v>
      </c>
      <c r="I5" s="986"/>
    </row>
    <row r="6" spans="1:16" ht="15.75">
      <c r="A6" s="705"/>
      <c r="B6" s="655"/>
      <c r="C6" s="711" t="str">
        <f>'Cover page'!E14</f>
        <v>Date: 30/09/2020</v>
      </c>
      <c r="D6" s="1053" t="s">
        <v>886</v>
      </c>
      <c r="E6" s="1052"/>
      <c r="F6" s="1052"/>
      <c r="G6" s="1052"/>
      <c r="H6" s="1052"/>
      <c r="I6" s="986"/>
    </row>
    <row r="7" spans="1:16" ht="16.5" thickBot="1">
      <c r="A7" s="842"/>
      <c r="B7" s="988"/>
      <c r="C7" s="979"/>
      <c r="D7" s="1051"/>
      <c r="E7" s="1050"/>
      <c r="F7" s="1050"/>
      <c r="G7" s="1050"/>
      <c r="H7" s="1050"/>
      <c r="I7" s="986"/>
    </row>
    <row r="8" spans="1:16" ht="15.75">
      <c r="A8" s="705"/>
      <c r="B8" s="1049"/>
      <c r="C8" s="997"/>
      <c r="D8" s="1048"/>
      <c r="E8" s="886" t="s">
        <v>717</v>
      </c>
      <c r="F8" s="886" t="s">
        <v>717</v>
      </c>
      <c r="G8" s="886" t="s">
        <v>716</v>
      </c>
      <c r="H8" s="886" t="s">
        <v>716</v>
      </c>
      <c r="I8" s="986"/>
    </row>
    <row r="9" spans="1:16" ht="16.5" thickBot="1">
      <c r="A9" s="925"/>
      <c r="B9" s="927"/>
      <c r="C9" s="1008" t="s">
        <v>885</v>
      </c>
      <c r="D9" s="1047" t="s">
        <v>268</v>
      </c>
      <c r="E9" s="1046"/>
      <c r="F9" s="1045"/>
      <c r="G9" s="1045"/>
      <c r="H9" s="1045"/>
      <c r="I9" s="986"/>
    </row>
    <row r="10" spans="1:16" ht="17.25" thickTop="1" thickBot="1">
      <c r="A10" s="626" t="s">
        <v>61</v>
      </c>
      <c r="B10" s="720"/>
      <c r="C10" s="1044" t="s">
        <v>884</v>
      </c>
      <c r="D10" s="1043" t="s">
        <v>1</v>
      </c>
      <c r="E10" s="1042">
        <v>34143</v>
      </c>
      <c r="F10" s="1041">
        <v>76733</v>
      </c>
      <c r="G10" s="1041">
        <v>49382</v>
      </c>
      <c r="H10" s="1041">
        <v>15267</v>
      </c>
      <c r="I10" s="986"/>
    </row>
    <row r="11" spans="1:16" ht="16.5" thickTop="1">
      <c r="A11" s="626" t="s">
        <v>62</v>
      </c>
      <c r="B11" s="720"/>
      <c r="C11" s="1040" t="s">
        <v>883</v>
      </c>
      <c r="D11" s="1039" t="s">
        <v>2</v>
      </c>
      <c r="E11" s="1038">
        <v>-20421</v>
      </c>
      <c r="F11" s="1038">
        <v>26626</v>
      </c>
      <c r="G11" s="1038">
        <v>9181</v>
      </c>
      <c r="H11" s="1038">
        <v>-33281</v>
      </c>
      <c r="I11" s="986"/>
    </row>
    <row r="12" spans="1:16" ht="15.75">
      <c r="A12" s="626" t="s">
        <v>63</v>
      </c>
      <c r="B12" s="720"/>
      <c r="C12" s="1037" t="s">
        <v>882</v>
      </c>
      <c r="D12" s="1003" t="s">
        <v>3</v>
      </c>
      <c r="E12" s="1036" t="s">
        <v>708</v>
      </c>
      <c r="F12" s="1036" t="s">
        <v>708</v>
      </c>
      <c r="G12" s="1036" t="s">
        <v>708</v>
      </c>
      <c r="H12" s="1036" t="s">
        <v>708</v>
      </c>
      <c r="I12" s="986"/>
    </row>
    <row r="13" spans="1:16" ht="15.75">
      <c r="A13" s="626" t="s">
        <v>64</v>
      </c>
      <c r="B13" s="720"/>
      <c r="C13" s="1037" t="s">
        <v>881</v>
      </c>
      <c r="D13" s="1003" t="s">
        <v>4</v>
      </c>
      <c r="E13" s="1036">
        <v>49678</v>
      </c>
      <c r="F13" s="1036">
        <v>41925</v>
      </c>
      <c r="G13" s="1036">
        <v>23555</v>
      </c>
      <c r="H13" s="1036">
        <v>37157</v>
      </c>
      <c r="I13" s="986"/>
    </row>
    <row r="14" spans="1:16" ht="15.75">
      <c r="A14" s="626" t="s">
        <v>65</v>
      </c>
      <c r="B14" s="720"/>
      <c r="C14" s="1037" t="s">
        <v>880</v>
      </c>
      <c r="D14" s="1003" t="s">
        <v>5</v>
      </c>
      <c r="E14" s="1036">
        <v>4886</v>
      </c>
      <c r="F14" s="1036">
        <v>8182</v>
      </c>
      <c r="G14" s="1036">
        <v>16646</v>
      </c>
      <c r="H14" s="1036">
        <v>11391</v>
      </c>
      <c r="I14" s="986"/>
    </row>
    <row r="15" spans="1:16" ht="16.5" thickBot="1">
      <c r="A15" s="626"/>
      <c r="B15" s="720"/>
      <c r="C15" s="1035"/>
      <c r="D15" s="1034"/>
      <c r="E15" s="1033"/>
      <c r="F15" s="1032"/>
      <c r="G15" s="1032"/>
      <c r="H15" s="1032"/>
      <c r="I15" s="986"/>
    </row>
    <row r="16" spans="1:16" ht="15.75">
      <c r="A16" s="626"/>
      <c r="B16" s="720"/>
      <c r="C16" s="1031"/>
      <c r="D16" s="1030"/>
      <c r="E16" s="886" t="s">
        <v>717</v>
      </c>
      <c r="F16" s="886" t="s">
        <v>717</v>
      </c>
      <c r="G16" s="886" t="s">
        <v>716</v>
      </c>
      <c r="H16" s="886" t="s">
        <v>714</v>
      </c>
      <c r="I16" s="986"/>
    </row>
    <row r="17" spans="1:13" ht="16.5" thickBot="1">
      <c r="A17" s="626"/>
      <c r="B17" s="720"/>
      <c r="C17" s="1008" t="s">
        <v>879</v>
      </c>
      <c r="D17" s="1007"/>
      <c r="E17" s="1029"/>
      <c r="F17" s="1028"/>
      <c r="G17" s="1028"/>
      <c r="H17" s="1028"/>
      <c r="I17" s="986"/>
    </row>
    <row r="18" spans="1:13" ht="17.25" thickTop="1" thickBot="1">
      <c r="A18" s="626" t="s">
        <v>66</v>
      </c>
      <c r="B18" s="720"/>
      <c r="C18" s="993" t="s">
        <v>878</v>
      </c>
      <c r="D18" s="1027"/>
      <c r="E18" s="1026">
        <f>SUM(E20,E21,E24)</f>
        <v>1754737</v>
      </c>
      <c r="F18" s="990">
        <f>SUM(F20,F21,F24)</f>
        <v>1749677</v>
      </c>
      <c r="G18" s="990">
        <f>SUM(G20,G21,G24)</f>
        <v>1734602</v>
      </c>
      <c r="H18" s="990">
        <f>SUM(H20,H21,H24)</f>
        <v>1738453</v>
      </c>
      <c r="I18" s="986"/>
    </row>
    <row r="19" spans="1:13" ht="16.5" thickTop="1">
      <c r="A19" s="626"/>
      <c r="B19" s="720"/>
      <c r="C19" s="1025" t="s">
        <v>877</v>
      </c>
      <c r="D19" s="1024"/>
      <c r="E19" s="999"/>
      <c r="F19" s="1006"/>
      <c r="G19" s="1006"/>
      <c r="H19" s="1006"/>
      <c r="I19" s="986"/>
    </row>
    <row r="20" spans="1:13" ht="15.75">
      <c r="A20" s="626" t="s">
        <v>67</v>
      </c>
      <c r="B20" s="720"/>
      <c r="C20" s="1021" t="s">
        <v>876</v>
      </c>
      <c r="D20" s="1003" t="s">
        <v>6</v>
      </c>
      <c r="E20" s="1017">
        <v>9145</v>
      </c>
      <c r="F20" s="1017">
        <v>5887</v>
      </c>
      <c r="G20" s="1017">
        <v>8652</v>
      </c>
      <c r="H20" s="1017">
        <v>5118</v>
      </c>
      <c r="I20" s="986"/>
    </row>
    <row r="21" spans="1:13" ht="15.75">
      <c r="A21" s="1005" t="s">
        <v>291</v>
      </c>
      <c r="B21" s="720"/>
      <c r="C21" s="1021" t="s">
        <v>875</v>
      </c>
      <c r="D21" s="1003" t="s">
        <v>266</v>
      </c>
      <c r="E21" s="1002">
        <f>SUM(E22:E23)</f>
        <v>1592890</v>
      </c>
      <c r="F21" s="1002">
        <f>SUM(F22:F23)</f>
        <v>1602348</v>
      </c>
      <c r="G21" s="1002">
        <f>SUM(G22:G23)</f>
        <v>1553697</v>
      </c>
      <c r="H21" s="1002">
        <f>SUM(H22:H23)</f>
        <v>1595531</v>
      </c>
      <c r="I21" s="986"/>
    </row>
    <row r="22" spans="1:13" ht="15.75">
      <c r="A22" s="1005" t="s">
        <v>292</v>
      </c>
      <c r="B22" s="720"/>
      <c r="C22" s="1020" t="s">
        <v>873</v>
      </c>
      <c r="D22" s="1003" t="s">
        <v>269</v>
      </c>
      <c r="E22" s="1023">
        <v>4545</v>
      </c>
      <c r="F22" s="1023">
        <v>44153</v>
      </c>
      <c r="G22" s="1023">
        <v>3948</v>
      </c>
      <c r="H22" s="1023">
        <v>3534</v>
      </c>
      <c r="I22" s="986"/>
    </row>
    <row r="23" spans="1:13" ht="15.75">
      <c r="A23" s="1005" t="s">
        <v>293</v>
      </c>
      <c r="B23" s="720"/>
      <c r="C23" s="1022" t="s">
        <v>872</v>
      </c>
      <c r="D23" s="1003" t="s">
        <v>270</v>
      </c>
      <c r="E23" s="1002">
        <v>1588345</v>
      </c>
      <c r="F23" s="1002">
        <v>1558195</v>
      </c>
      <c r="G23" s="1002">
        <v>1549749</v>
      </c>
      <c r="H23" s="1002">
        <v>1591997</v>
      </c>
      <c r="I23" s="986"/>
    </row>
    <row r="24" spans="1:13" ht="15.75">
      <c r="A24" s="626" t="s">
        <v>68</v>
      </c>
      <c r="B24" s="720"/>
      <c r="C24" s="1021" t="s">
        <v>874</v>
      </c>
      <c r="D24" s="1003" t="s">
        <v>7</v>
      </c>
      <c r="E24" s="1002">
        <f>SUM(E25:E26)</f>
        <v>152702</v>
      </c>
      <c r="F24" s="1002">
        <f>SUM(F25:F26)</f>
        <v>141442</v>
      </c>
      <c r="G24" s="1002">
        <f>SUM(G25:G26)</f>
        <v>172253</v>
      </c>
      <c r="H24" s="1002">
        <f>SUM(H25:H26)</f>
        <v>137804</v>
      </c>
      <c r="I24" s="986"/>
      <c r="M24" s="1019"/>
    </row>
    <row r="25" spans="1:13" ht="15.75">
      <c r="A25" s="626" t="s">
        <v>69</v>
      </c>
      <c r="B25" s="720"/>
      <c r="C25" s="1020" t="s">
        <v>873</v>
      </c>
      <c r="D25" s="1003" t="s">
        <v>8</v>
      </c>
      <c r="E25" s="1002">
        <v>2043</v>
      </c>
      <c r="F25" s="1002">
        <v>3045</v>
      </c>
      <c r="G25" s="1002">
        <v>45805</v>
      </c>
      <c r="H25" s="1002">
        <v>15542</v>
      </c>
      <c r="I25" s="986"/>
      <c r="M25" s="1019"/>
    </row>
    <row r="26" spans="1:13" ht="15.75">
      <c r="A26" s="626" t="s">
        <v>70</v>
      </c>
      <c r="B26" s="720"/>
      <c r="C26" s="1018" t="s">
        <v>872</v>
      </c>
      <c r="D26" s="1003" t="s">
        <v>9</v>
      </c>
      <c r="E26" s="1002">
        <v>150659</v>
      </c>
      <c r="F26" s="1017">
        <v>138397</v>
      </c>
      <c r="G26" s="1017">
        <v>126448</v>
      </c>
      <c r="H26" s="1017">
        <v>122262</v>
      </c>
      <c r="I26" s="986"/>
    </row>
    <row r="27" spans="1:13">
      <c r="A27" s="626"/>
      <c r="B27" s="720"/>
      <c r="C27" s="921"/>
      <c r="D27" s="1011"/>
      <c r="E27" s="1016"/>
      <c r="F27" s="1015"/>
      <c r="G27" s="1015"/>
      <c r="H27" s="1015"/>
      <c r="I27" s="986"/>
    </row>
    <row r="28" spans="1:13" ht="15.75" thickBot="1">
      <c r="A28" s="626"/>
      <c r="B28" s="720"/>
      <c r="C28" s="1014"/>
      <c r="D28" s="1013"/>
      <c r="E28" s="1012"/>
      <c r="F28" s="998"/>
      <c r="G28" s="998"/>
      <c r="H28" s="998"/>
      <c r="I28" s="986"/>
    </row>
    <row r="29" spans="1:13">
      <c r="A29" s="626"/>
      <c r="B29" s="720"/>
      <c r="C29" s="921"/>
      <c r="D29" s="1011"/>
      <c r="E29" s="1010"/>
      <c r="F29" s="1009"/>
      <c r="G29" s="1009"/>
      <c r="H29" s="1009"/>
      <c r="I29" s="986"/>
    </row>
    <row r="30" spans="1:13" ht="15.75">
      <c r="A30" s="626"/>
      <c r="B30" s="720"/>
      <c r="C30" s="1008" t="s">
        <v>871</v>
      </c>
      <c r="D30" s="1007"/>
      <c r="E30" s="999"/>
      <c r="F30" s="1006"/>
      <c r="G30" s="1006"/>
      <c r="H30" s="1006"/>
      <c r="I30" s="986"/>
    </row>
    <row r="31" spans="1:13" ht="15.75">
      <c r="A31" s="626" t="s">
        <v>71</v>
      </c>
      <c r="B31" s="720"/>
      <c r="C31" s="1004" t="s">
        <v>870</v>
      </c>
      <c r="D31" s="1003" t="s">
        <v>271</v>
      </c>
      <c r="E31" s="1002">
        <v>155210</v>
      </c>
      <c r="F31" s="1002">
        <v>170977</v>
      </c>
      <c r="G31" s="1002">
        <v>224424</v>
      </c>
      <c r="H31" s="1002">
        <v>252430</v>
      </c>
      <c r="I31" s="986"/>
    </row>
    <row r="32" spans="1:13" ht="15.75">
      <c r="A32" s="1005" t="s">
        <v>273</v>
      </c>
      <c r="B32" s="720"/>
      <c r="C32" s="1004" t="s">
        <v>869</v>
      </c>
      <c r="D32" s="1003" t="s">
        <v>868</v>
      </c>
      <c r="E32" s="1002">
        <v>43793</v>
      </c>
      <c r="F32" s="1002">
        <v>37828</v>
      </c>
      <c r="G32" s="1002">
        <v>40006</v>
      </c>
      <c r="H32" s="1002">
        <v>40483</v>
      </c>
      <c r="I32" s="986"/>
    </row>
    <row r="33" spans="1:9" ht="15.75" thickBot="1">
      <c r="A33" s="626"/>
      <c r="B33" s="720"/>
      <c r="C33" s="1001"/>
      <c r="D33" s="1000"/>
      <c r="E33" s="999"/>
      <c r="F33" s="998"/>
      <c r="G33" s="998"/>
      <c r="H33" s="998"/>
      <c r="I33" s="986"/>
    </row>
    <row r="34" spans="1:9" ht="16.5" thickBot="1">
      <c r="A34" s="626"/>
      <c r="B34" s="720"/>
      <c r="C34" s="997"/>
      <c r="D34" s="996"/>
      <c r="E34" s="995"/>
      <c r="F34" s="994"/>
      <c r="G34" s="994"/>
      <c r="H34" s="994"/>
      <c r="I34" s="986"/>
    </row>
    <row r="35" spans="1:9" ht="17.25" thickTop="1" thickBot="1">
      <c r="A35" s="626" t="s">
        <v>72</v>
      </c>
      <c r="B35" s="720"/>
      <c r="C35" s="993" t="s">
        <v>867</v>
      </c>
      <c r="D35" s="992" t="s">
        <v>10</v>
      </c>
      <c r="E35" s="991">
        <v>4796873</v>
      </c>
      <c r="F35" s="990">
        <v>5110743</v>
      </c>
      <c r="G35" s="990">
        <v>5410813</v>
      </c>
      <c r="H35" s="990">
        <v>5754711</v>
      </c>
      <c r="I35" s="986"/>
    </row>
    <row r="36" spans="1:9" ht="27" thickTop="1">
      <c r="A36" s="842"/>
      <c r="B36" s="988"/>
      <c r="C36" s="989" t="s">
        <v>731</v>
      </c>
      <c r="D36" s="799"/>
      <c r="I36" s="986"/>
    </row>
    <row r="37" spans="1:9" ht="20.25" customHeight="1">
      <c r="A37" s="842"/>
      <c r="B37" s="988"/>
      <c r="C37" s="987"/>
      <c r="D37" s="799"/>
      <c r="I37" s="986"/>
    </row>
    <row r="38" spans="1:9" ht="15.75" customHeight="1" thickBot="1">
      <c r="A38" s="985"/>
      <c r="B38" s="984"/>
      <c r="C38" s="983"/>
      <c r="D38" s="982"/>
      <c r="E38" s="981"/>
      <c r="F38" s="981"/>
      <c r="G38" s="981"/>
      <c r="H38" s="981"/>
      <c r="I38" s="980"/>
    </row>
    <row r="39" spans="1:9" ht="15.75" thickTop="1">
      <c r="A39" s="798"/>
      <c r="B39" s="975"/>
      <c r="C39" s="979"/>
      <c r="D39" s="618"/>
    </row>
    <row r="40" spans="1:9">
      <c r="A40" s="798"/>
      <c r="B40" s="975"/>
      <c r="C40" s="979"/>
      <c r="D40" s="618"/>
    </row>
    <row r="41" spans="1:9" ht="32.25" customHeight="1">
      <c r="A41" s="798"/>
      <c r="B41" s="975"/>
      <c r="C41" s="812" t="s">
        <v>733</v>
      </c>
      <c r="D41" s="978"/>
      <c r="E41" s="1132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2"/>
      <c r="G41" s="1132"/>
      <c r="H41" s="1132"/>
      <c r="I41" s="814"/>
    </row>
    <row r="42" spans="1:9">
      <c r="A42" s="798"/>
      <c r="B42" s="975"/>
      <c r="C42" s="817" t="s">
        <v>777</v>
      </c>
      <c r="D42" s="683"/>
      <c r="E42" s="1133"/>
      <c r="F42" s="1133"/>
      <c r="G42" s="1133"/>
      <c r="H42" s="1133"/>
      <c r="I42" s="818"/>
    </row>
    <row r="43" spans="1:9" ht="15.75">
      <c r="A43" s="798"/>
      <c r="B43" s="975"/>
      <c r="C43" s="977" t="s">
        <v>13</v>
      </c>
      <c r="D43" s="924"/>
      <c r="E43" s="824">
        <f>IF(E10="M",0,E10)-IF(E11="M",0,E11)-IF(E12="M",0,E12)-IF(E13="M",0,E13)-IF(E14="M",0,E14)</f>
        <v>0</v>
      </c>
      <c r="F43" s="824">
        <f>IF(F10="M",0,F10)-IF(F11="M",0,F11)-IF(F12="M",0,F12)-IF(F13="M",0,F13)-IF(F14="M",0,F14)</f>
        <v>0</v>
      </c>
      <c r="G43" s="824">
        <f>IF(G10="M",0,G10)-IF(G11="M",0,G11)-IF(G12="M",0,G12)-IF(G13="M",0,G13)-IF(G14="M",0,G14)</f>
        <v>0</v>
      </c>
      <c r="H43" s="824">
        <f>IF(H10="M",0,H10)-IF(H11="M",0,H11)-IF(H12="M",0,H12)-IF(H13="M",0,H13)-IF(H14="M",0,H14)</f>
        <v>0</v>
      </c>
      <c r="I43" s="976"/>
    </row>
    <row r="44" spans="1:9" ht="15.75">
      <c r="A44" s="798"/>
      <c r="B44" s="975"/>
      <c r="C44" s="977" t="s">
        <v>294</v>
      </c>
      <c r="D44" s="924"/>
      <c r="E44" s="824">
        <f>IF(E18="M",0,E18)-IF(E20="M",0,E20)-IF(E21="M",0,E21)-IF(E24="M",0,E24)</f>
        <v>0</v>
      </c>
      <c r="F44" s="824">
        <f>IF(F18="M",0,F18)-IF(F20="M",0,F20)-IF(F21="M",0,F21)-IF(F24="M",0,F24)</f>
        <v>0</v>
      </c>
      <c r="G44" s="824">
        <f>IF(G18="M",0,G18)-IF(G20="M",0,G20)-IF(G21="M",0,G21)-IF(G24="M",0,G24)</f>
        <v>0</v>
      </c>
      <c r="H44" s="824">
        <f>IF(H18="M",0,H18)-IF(H20="M",0,H20)-IF(H21="M",0,H21)-IF(H24="M",0,H24)</f>
        <v>0</v>
      </c>
      <c r="I44" s="976"/>
    </row>
    <row r="45" spans="1:9" ht="15.75">
      <c r="A45" s="798"/>
      <c r="B45" s="975"/>
      <c r="C45" s="977" t="s">
        <v>295</v>
      </c>
      <c r="D45" s="924"/>
      <c r="E45" s="824">
        <f>IF(E21="M",0,E21)-IF(E22="M",0,E22)-IF(E23="M",0,E23)</f>
        <v>0</v>
      </c>
      <c r="F45" s="824">
        <f>IF(F21="M",0,F21)-IF(F22="M",0,F22)-IF(F23="M",0,F23)</f>
        <v>0</v>
      </c>
      <c r="G45" s="824">
        <f>IF(G21="M",0,G21)-IF(G22="M",0,G22)-IF(G23="M",0,G23)</f>
        <v>0</v>
      </c>
      <c r="H45" s="824">
        <f>IF(H21="M",0,H21)-IF(H22="M",0,H22)-IF(H23="M",0,H23)</f>
        <v>0</v>
      </c>
      <c r="I45" s="976"/>
    </row>
    <row r="46" spans="1:9" ht="15.75">
      <c r="A46" s="798"/>
      <c r="B46" s="975"/>
      <c r="C46" s="974" t="s">
        <v>14</v>
      </c>
      <c r="D46" s="973"/>
      <c r="E46" s="826">
        <f>IF(E24="M",0,E24)-IF(E25="M",0,E25)-IF(E26="M",0,E26)</f>
        <v>0</v>
      </c>
      <c r="F46" s="826">
        <f>IF(F24="M",0,F24)-IF(F25="M",0,F25)-IF(F26="M",0,F26)</f>
        <v>0</v>
      </c>
      <c r="G46" s="826">
        <f>IF(G24="M",0,G24)-IF(G25="M",0,G25)-IF(G26="M",0,G26)</f>
        <v>0</v>
      </c>
      <c r="H46" s="826">
        <f>IF(H24="M",0,H24)-IF(H25="M",0,H25)-IF(H26="M",0,H26)</f>
        <v>0</v>
      </c>
      <c r="I46" s="972"/>
    </row>
    <row r="50" spans="4:4" ht="15.75">
      <c r="D50" s="678"/>
    </row>
    <row r="51" spans="4:4" ht="15.75">
      <c r="D51" s="678"/>
    </row>
    <row r="52" spans="4:4" ht="15.75">
      <c r="D52" s="678"/>
    </row>
    <row r="53" spans="4:4" ht="15.75">
      <c r="D53" s="678"/>
    </row>
    <row r="54" spans="4:4" ht="15.75">
      <c r="D54" s="678"/>
    </row>
    <row r="55" spans="4:4" ht="15.75">
      <c r="D55" s="678"/>
    </row>
    <row r="56" spans="4:4" ht="15.75">
      <c r="D56" s="678"/>
    </row>
    <row r="57" spans="4:4" ht="15.75">
      <c r="D57" s="678"/>
    </row>
    <row r="58" spans="4:4" ht="15.75">
      <c r="D58" s="678"/>
    </row>
    <row r="59" spans="4:4" ht="15.75">
      <c r="D59" s="678"/>
    </row>
    <row r="60" spans="4:4" ht="15.75">
      <c r="D60" s="678"/>
    </row>
    <row r="61" spans="4:4" ht="15.75">
      <c r="D61" s="678"/>
    </row>
    <row r="62" spans="4:4" ht="15.75">
      <c r="D62" s="678"/>
    </row>
    <row r="63" spans="4:4" ht="15.75">
      <c r="D63" s="678"/>
    </row>
    <row r="64" spans="4:4" ht="15.75">
      <c r="D64" s="678"/>
    </row>
    <row r="65" spans="4:4" ht="15.75">
      <c r="D65" s="678"/>
    </row>
    <row r="66" spans="4:4" ht="15.75">
      <c r="D66" s="678"/>
    </row>
    <row r="67" spans="4:4" ht="15.75">
      <c r="D67" s="678"/>
    </row>
    <row r="68" spans="4:4" ht="15.75">
      <c r="D68" s="678"/>
    </row>
    <row r="69" spans="4:4" ht="15.75">
      <c r="D69" s="678"/>
    </row>
    <row r="71" spans="4:4" ht="9" customHeight="1"/>
    <row r="73" spans="4:4" ht="12" customHeight="1"/>
    <row r="76" spans="4:4" ht="11.25" customHeight="1"/>
    <row r="78" spans="4:4" ht="15.75">
      <c r="D78" s="678"/>
    </row>
    <row r="79" spans="4:4" ht="15.75">
      <c r="D79" s="678"/>
    </row>
    <row r="80" spans="4:4" ht="15.75">
      <c r="D80" s="678"/>
    </row>
    <row r="81" spans="4:4" ht="10.5" customHeight="1">
      <c r="D81" s="678"/>
    </row>
    <row r="82" spans="4:4" ht="15.75">
      <c r="D82" s="678"/>
    </row>
    <row r="83" spans="4:4" ht="15.75">
      <c r="D83" s="678"/>
    </row>
    <row r="84" spans="4:4" ht="6" customHeight="1">
      <c r="D84" s="678"/>
    </row>
    <row r="85" spans="4:4" ht="15.75">
      <c r="D85" s="678"/>
    </row>
    <row r="86" spans="4:4" ht="15.75">
      <c r="D86" s="678"/>
    </row>
    <row r="87" spans="4:4" ht="15.75">
      <c r="D87" s="678"/>
    </row>
    <row r="88" spans="4:4" ht="15.75">
      <c r="D88" s="678"/>
    </row>
    <row r="89" spans="4:4" ht="15.75">
      <c r="D89" s="678"/>
    </row>
    <row r="90" spans="4:4" ht="15.75">
      <c r="D90" s="678"/>
    </row>
    <row r="91" spans="4:4" ht="15.75">
      <c r="D91" s="678"/>
    </row>
    <row r="92" spans="4:4" ht="15.75">
      <c r="D92" s="678"/>
    </row>
    <row r="93" spans="4:4" ht="15.75">
      <c r="D93" s="678"/>
    </row>
    <row r="94" spans="4:4" ht="15.75">
      <c r="D94" s="678"/>
    </row>
    <row r="95" spans="4:4" ht="15.75">
      <c r="D95" s="678"/>
    </row>
    <row r="96" spans="4:4" ht="15.75">
      <c r="D96" s="678"/>
    </row>
    <row r="97" spans="4:4" ht="15.75">
      <c r="D97" s="678"/>
    </row>
    <row r="98" spans="4:4" ht="15.75">
      <c r="D98" s="678"/>
    </row>
    <row r="99" spans="4:4" ht="15.75">
      <c r="D99" s="678"/>
    </row>
    <row r="100" spans="4:4" ht="15.75">
      <c r="D100" s="678"/>
    </row>
    <row r="101" spans="4:4" ht="15.75">
      <c r="D101" s="678"/>
    </row>
    <row r="102" spans="4:4" ht="15.75">
      <c r="D102" s="678"/>
    </row>
    <row r="103" spans="4:4" ht="15.75">
      <c r="D103" s="678"/>
    </row>
    <row r="104" spans="4:4" ht="15.75">
      <c r="D104" s="678"/>
    </row>
    <row r="105" spans="4:4" ht="15.75">
      <c r="D105" s="678"/>
    </row>
    <row r="107" spans="4:4" ht="9" customHeight="1"/>
    <row r="109" spans="4:4" ht="12" customHeight="1"/>
    <row r="112" spans="4:4" ht="11.25" customHeight="1"/>
    <row r="114" spans="4:4" ht="15.75">
      <c r="D114" s="678"/>
    </row>
    <row r="115" spans="4:4" ht="15.75">
      <c r="D115" s="678"/>
    </row>
    <row r="116" spans="4:4" ht="15.75">
      <c r="D116" s="678"/>
    </row>
    <row r="117" spans="4:4" ht="10.5" customHeight="1">
      <c r="D117" s="678"/>
    </row>
    <row r="118" spans="4:4" ht="15.75">
      <c r="D118" s="678"/>
    </row>
    <row r="119" spans="4:4" ht="15.75">
      <c r="D119" s="678"/>
    </row>
    <row r="120" spans="4:4" ht="6" customHeight="1">
      <c r="D120" s="678"/>
    </row>
    <row r="121" spans="4:4" ht="15.75">
      <c r="D121" s="678"/>
    </row>
    <row r="122" spans="4:4" ht="15.75">
      <c r="D122" s="678"/>
    </row>
    <row r="123" spans="4:4" ht="15.75">
      <c r="D123" s="678"/>
    </row>
    <row r="124" spans="4:4" ht="15.75">
      <c r="D124" s="678"/>
    </row>
    <row r="125" spans="4:4" ht="15.75">
      <c r="D125" s="678"/>
    </row>
    <row r="126" spans="4:4" ht="15.75">
      <c r="D126" s="678"/>
    </row>
    <row r="127" spans="4:4" ht="15.75">
      <c r="D127" s="678"/>
    </row>
    <row r="128" spans="4:4" ht="15.75">
      <c r="D128" s="678"/>
    </row>
    <row r="129" spans="4:4" ht="15.75">
      <c r="D129" s="678"/>
    </row>
    <row r="130" spans="4:4" ht="15.75">
      <c r="D130" s="678"/>
    </row>
    <row r="131" spans="4:4" ht="15.75">
      <c r="D131" s="678"/>
    </row>
    <row r="132" spans="4:4" ht="15.75">
      <c r="D132" s="678"/>
    </row>
    <row r="133" spans="4:4" ht="15.75">
      <c r="D133" s="678"/>
    </row>
    <row r="134" spans="4:4" ht="15.75">
      <c r="D134" s="678"/>
    </row>
    <row r="135" spans="4:4" ht="15.75">
      <c r="D135" s="678"/>
    </row>
    <row r="136" spans="4:4" ht="15.75">
      <c r="D136" s="678"/>
    </row>
    <row r="137" spans="4:4" ht="15.75">
      <c r="D137" s="678"/>
    </row>
    <row r="138" spans="4:4" ht="15.75">
      <c r="D138" s="678"/>
    </row>
    <row r="139" spans="4:4" ht="15.75">
      <c r="D139" s="678"/>
    </row>
    <row r="140" spans="4:4" ht="15.75">
      <c r="D140" s="678"/>
    </row>
    <row r="141" spans="4:4" ht="15.75">
      <c r="D141" s="678"/>
    </row>
    <row r="143" spans="4:4" ht="9" customHeight="1"/>
    <row r="145" spans="4:4" ht="12" customHeight="1"/>
    <row r="148" spans="4:4" ht="11.25" customHeight="1"/>
    <row r="150" spans="4:4" ht="15.75">
      <c r="D150" s="678"/>
    </row>
    <row r="151" spans="4:4" ht="15.75">
      <c r="D151" s="678"/>
    </row>
    <row r="152" spans="4:4" ht="15.75">
      <c r="D152" s="678"/>
    </row>
    <row r="153" spans="4:4" ht="10.5" customHeight="1">
      <c r="D153" s="678"/>
    </row>
    <row r="154" spans="4:4" ht="15.75">
      <c r="D154" s="678"/>
    </row>
    <row r="155" spans="4:4" ht="15.75">
      <c r="D155" s="678"/>
    </row>
    <row r="156" spans="4:4" ht="6" customHeight="1">
      <c r="D156" s="678"/>
    </row>
    <row r="157" spans="4:4" ht="15.75">
      <c r="D157" s="678"/>
    </row>
    <row r="158" spans="4:4" ht="15.75">
      <c r="D158" s="678"/>
    </row>
    <row r="159" spans="4:4" ht="15.75">
      <c r="D159" s="678"/>
    </row>
    <row r="160" spans="4:4" ht="15.75">
      <c r="D160" s="678"/>
    </row>
    <row r="161" spans="4:4" ht="15.75">
      <c r="D161" s="678"/>
    </row>
    <row r="162" spans="4:4" ht="15.75">
      <c r="D162" s="678"/>
    </row>
    <row r="163" spans="4:4" ht="15.75">
      <c r="D163" s="678"/>
    </row>
    <row r="164" spans="4:4" ht="15.75">
      <c r="D164" s="678"/>
    </row>
    <row r="165" spans="4:4" ht="15.75">
      <c r="D165" s="678"/>
    </row>
    <row r="166" spans="4:4" ht="15.75">
      <c r="D166" s="678"/>
    </row>
    <row r="167" spans="4:4" ht="15.75">
      <c r="D167" s="678"/>
    </row>
    <row r="168" spans="4:4" ht="15.75">
      <c r="D168" s="678"/>
    </row>
    <row r="169" spans="4:4" ht="15.75">
      <c r="D169" s="678"/>
    </row>
    <row r="170" spans="4:4" ht="15.75">
      <c r="D170" s="678"/>
    </row>
    <row r="171" spans="4:4" ht="15.75">
      <c r="D171" s="678"/>
    </row>
    <row r="172" spans="4:4" ht="15.75">
      <c r="D172" s="678"/>
    </row>
    <row r="173" spans="4:4" ht="15.75">
      <c r="D173" s="678"/>
    </row>
    <row r="174" spans="4:4" ht="15.75">
      <c r="D174" s="678"/>
    </row>
    <row r="175" spans="4:4" ht="15.75">
      <c r="D175" s="678"/>
    </row>
    <row r="176" spans="4:4" ht="15.75">
      <c r="D176" s="678"/>
    </row>
    <row r="177" spans="4:4" ht="15.75">
      <c r="D177" s="678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3" customFormat="1" ht="14.25">
      <c r="A248" s="796"/>
      <c r="B248" s="968"/>
      <c r="C248" s="967"/>
    </row>
    <row r="249" spans="1:3" s="969" customFormat="1" ht="12.75">
      <c r="A249" s="796"/>
      <c r="B249" s="971"/>
      <c r="C249" s="970"/>
    </row>
    <row r="250" spans="1:3" s="733" customFormat="1" ht="14.25">
      <c r="A250" s="796"/>
      <c r="B250" s="968"/>
      <c r="C250" s="967"/>
    </row>
    <row r="251" spans="1:3" s="733" customFormat="1" ht="14.25">
      <c r="A251" s="796"/>
      <c r="B251" s="968"/>
      <c r="C251" s="967"/>
    </row>
    <row r="252" spans="1:3" s="733" customFormat="1" ht="14.25">
      <c r="A252" s="796"/>
      <c r="B252" s="968"/>
      <c r="C252" s="967"/>
    </row>
    <row r="253" spans="1:3" s="733" customFormat="1" ht="14.25">
      <c r="A253" s="796"/>
      <c r="B253" s="968"/>
      <c r="C253" s="967"/>
    </row>
    <row r="254" spans="1:3" s="733" customFormat="1" ht="14.25">
      <c r="A254" s="796"/>
      <c r="B254" s="968"/>
      <c r="C254" s="967"/>
    </row>
    <row r="255" spans="1:3" s="733" customFormat="1" ht="14.25">
      <c r="A255" s="796"/>
      <c r="B255" s="968"/>
      <c r="C255" s="967"/>
    </row>
    <row r="256" spans="1:3" s="733" customFormat="1" ht="14.25">
      <c r="A256" s="796"/>
      <c r="B256" s="968"/>
      <c r="C256" s="967"/>
    </row>
    <row r="257" spans="1:3" s="733" customFormat="1" ht="14.25">
      <c r="A257" s="796"/>
      <c r="B257" s="968"/>
      <c r="C257" s="967"/>
    </row>
    <row r="258" spans="1:3" s="733" customFormat="1" ht="14.25">
      <c r="A258" s="796"/>
      <c r="B258" s="968"/>
      <c r="C258" s="967"/>
    </row>
    <row r="259" spans="1:3" s="733" customFormat="1" ht="14.25">
      <c r="A259" s="796"/>
      <c r="B259" s="968"/>
      <c r="C259" s="967"/>
    </row>
    <row r="260" spans="1:3" s="733" customFormat="1" ht="14.25">
      <c r="A260" s="796"/>
      <c r="B260" s="968"/>
      <c r="C260" s="967"/>
    </row>
    <row r="261" spans="1:3" s="733" customFormat="1" ht="14.25">
      <c r="A261" s="796"/>
      <c r="B261" s="968"/>
      <c r="C261" s="967"/>
    </row>
    <row r="262" spans="1:3" s="733" customFormat="1" ht="14.25">
      <c r="A262" s="796"/>
      <c r="B262" s="968"/>
      <c r="C262" s="967"/>
    </row>
    <row r="263" spans="1:3" s="733" customFormat="1" ht="14.25">
      <c r="A263" s="796"/>
      <c r="B263" s="968"/>
      <c r="C263" s="967"/>
    </row>
    <row r="264" spans="1:3" s="733" customFormat="1" ht="14.25">
      <c r="A264" s="796"/>
      <c r="B264" s="968"/>
      <c r="C264" s="967"/>
    </row>
    <row r="265" spans="1:3" s="733" customFormat="1" ht="14.25">
      <c r="A265" s="796"/>
      <c r="B265" s="968"/>
      <c r="C265" s="967"/>
    </row>
    <row r="266" spans="1:3" s="733" customFormat="1" ht="14.25">
      <c r="A266" s="796"/>
      <c r="B266" s="968"/>
      <c r="C266" s="967"/>
    </row>
    <row r="267" spans="1:3" s="733" customFormat="1" ht="14.25">
      <c r="A267" s="796"/>
      <c r="B267" s="968"/>
      <c r="C267" s="967"/>
    </row>
    <row r="268" spans="1:3" s="733" customFormat="1" ht="14.25">
      <c r="A268" s="796"/>
      <c r="B268" s="968"/>
      <c r="C268" s="967"/>
    </row>
    <row r="269" spans="1:3" s="733" customFormat="1" ht="14.25">
      <c r="A269" s="796"/>
      <c r="B269" s="968"/>
      <c r="C269" s="967"/>
    </row>
    <row r="270" spans="1:3" s="733" customFormat="1" ht="14.25">
      <c r="A270" s="796"/>
      <c r="B270" s="968"/>
      <c r="C270" s="967"/>
    </row>
    <row r="271" spans="1:3" s="733" customFormat="1" ht="14.25">
      <c r="A271" s="796"/>
      <c r="B271" s="968"/>
      <c r="C271" s="967"/>
    </row>
    <row r="272" spans="1:3" s="733" customFormat="1" ht="14.25">
      <c r="A272" s="796"/>
      <c r="B272" s="968"/>
      <c r="C272" s="967"/>
    </row>
    <row r="273" spans="1:3" s="733" customFormat="1" ht="14.25">
      <c r="A273" s="796"/>
      <c r="B273" s="968"/>
      <c r="C273" s="967"/>
    </row>
    <row r="274" spans="1:3" s="733" customFormat="1" ht="14.25">
      <c r="A274" s="796"/>
      <c r="B274" s="968"/>
      <c r="C274" s="967"/>
    </row>
    <row r="275" spans="1:3" s="733" customFormat="1" ht="14.25">
      <c r="A275" s="796"/>
      <c r="B275" s="968"/>
      <c r="C275" s="967"/>
    </row>
    <row r="276" spans="1:3" s="733" customFormat="1" ht="14.25">
      <c r="A276" s="796"/>
      <c r="B276" s="968"/>
      <c r="C276" s="967"/>
    </row>
    <row r="277" spans="1:3" s="733" customFormat="1" ht="14.25">
      <c r="A277" s="796"/>
      <c r="B277" s="968"/>
      <c r="C277" s="967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3" customFormat="1" ht="14.25">
      <c r="A302" s="796"/>
      <c r="B302" s="968"/>
      <c r="C302" s="967"/>
    </row>
    <row r="303" spans="1:3" s="969" customFormat="1" ht="12.75">
      <c r="A303" s="796"/>
      <c r="B303" s="971"/>
      <c r="C303" s="970"/>
    </row>
    <row r="304" spans="1:3" s="733" customFormat="1" ht="14.25">
      <c r="A304" s="796"/>
      <c r="B304" s="968"/>
      <c r="C304" s="967"/>
    </row>
    <row r="305" spans="1:3" s="733" customFormat="1" ht="14.25">
      <c r="A305" s="796"/>
      <c r="B305" s="968"/>
      <c r="C305" s="967"/>
    </row>
    <row r="306" spans="1:3" s="733" customFormat="1" ht="14.25">
      <c r="A306" s="796"/>
      <c r="B306" s="968"/>
      <c r="C306" s="967"/>
    </row>
    <row r="307" spans="1:3" s="733" customFormat="1" ht="14.25">
      <c r="A307" s="796"/>
      <c r="B307" s="968"/>
      <c r="C307" s="967"/>
    </row>
    <row r="308" spans="1:3" s="733" customFormat="1" ht="14.25">
      <c r="A308" s="796"/>
      <c r="B308" s="968"/>
      <c r="C308" s="967"/>
    </row>
    <row r="309" spans="1:3" s="733" customFormat="1" ht="14.25">
      <c r="A309" s="796"/>
      <c r="B309" s="968"/>
      <c r="C309" s="967"/>
    </row>
    <row r="310" spans="1:3" s="733" customFormat="1" ht="14.25">
      <c r="A310" s="796"/>
      <c r="B310" s="968"/>
      <c r="C310" s="967"/>
    </row>
    <row r="311" spans="1:3" s="733" customFormat="1" ht="14.25">
      <c r="A311" s="796"/>
      <c r="B311" s="968"/>
      <c r="C311" s="967"/>
    </row>
    <row r="312" spans="1:3" s="733" customFormat="1" ht="14.25">
      <c r="A312" s="796"/>
      <c r="B312" s="968"/>
      <c r="C312" s="967"/>
    </row>
    <row r="313" spans="1:3" s="733" customFormat="1" ht="14.25">
      <c r="A313" s="796"/>
      <c r="B313" s="968"/>
      <c r="C313" s="967"/>
    </row>
    <row r="314" spans="1:3" s="733" customFormat="1" ht="14.25">
      <c r="A314" s="796"/>
      <c r="B314" s="968"/>
      <c r="C314" s="967"/>
    </row>
    <row r="315" spans="1:3" s="733" customFormat="1" ht="14.25">
      <c r="A315" s="796"/>
      <c r="B315" s="968"/>
      <c r="C315" s="967"/>
    </row>
    <row r="316" spans="1:3" s="733" customFormat="1" ht="14.25">
      <c r="A316" s="796"/>
      <c r="B316" s="968"/>
      <c r="C316" s="967"/>
    </row>
    <row r="317" spans="1:3" s="733" customFormat="1" ht="14.25">
      <c r="A317" s="796"/>
      <c r="B317" s="968"/>
      <c r="C317" s="967"/>
    </row>
    <row r="318" spans="1:3" s="733" customFormat="1" ht="14.25">
      <c r="A318" s="796"/>
      <c r="B318" s="968"/>
      <c r="C318" s="967"/>
    </row>
    <row r="319" spans="1:3" s="733" customFormat="1" ht="14.25">
      <c r="A319" s="796"/>
      <c r="B319" s="968"/>
      <c r="C319" s="967"/>
    </row>
    <row r="320" spans="1:3" s="733" customFormat="1" ht="14.25">
      <c r="A320" s="796"/>
      <c r="B320" s="968"/>
      <c r="C320" s="967"/>
    </row>
    <row r="321" spans="1:3" s="733" customFormat="1" ht="14.25">
      <c r="A321" s="796"/>
      <c r="B321" s="968"/>
      <c r="C321" s="967"/>
    </row>
    <row r="322" spans="1:3" s="733" customFormat="1" ht="14.25">
      <c r="A322" s="796"/>
      <c r="B322" s="968"/>
      <c r="C322" s="967"/>
    </row>
    <row r="323" spans="1:3" s="733" customFormat="1" ht="14.25">
      <c r="A323" s="796"/>
      <c r="B323" s="968"/>
      <c r="C323" s="967"/>
    </row>
    <row r="324" spans="1:3" s="733" customFormat="1" ht="14.25">
      <c r="A324" s="796"/>
      <c r="B324" s="968"/>
      <c r="C324" s="967"/>
    </row>
    <row r="325" spans="1:3" s="733" customFormat="1" ht="14.25">
      <c r="A325" s="796"/>
      <c r="B325" s="968"/>
      <c r="C325" s="967"/>
    </row>
    <row r="326" spans="1:3" s="733" customFormat="1" ht="14.25">
      <c r="A326" s="796"/>
      <c r="B326" s="968"/>
      <c r="C326" s="967"/>
    </row>
    <row r="327" spans="1:3" s="733" customFormat="1" ht="14.25">
      <c r="A327" s="796"/>
      <c r="B327" s="968"/>
      <c r="C327" s="967"/>
    </row>
    <row r="328" spans="1:3" s="733" customFormat="1" ht="14.25">
      <c r="A328" s="796"/>
      <c r="B328" s="968"/>
      <c r="C328" s="967"/>
    </row>
    <row r="329" spans="1:3" s="733" customFormat="1" ht="14.25">
      <c r="A329" s="796"/>
      <c r="B329" s="968"/>
      <c r="C329" s="967"/>
    </row>
    <row r="330" spans="1:3" s="733" customFormat="1" ht="14.25">
      <c r="A330" s="796"/>
      <c r="B330" s="968"/>
      <c r="C330" s="967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3" customFormat="1" ht="14.25">
      <c r="A357" s="796"/>
      <c r="B357" s="968"/>
      <c r="C357" s="967"/>
    </row>
    <row r="358" spans="1:3" s="969" customFormat="1" ht="12.75">
      <c r="A358" s="796"/>
      <c r="B358" s="971"/>
      <c r="C358" s="970"/>
    </row>
    <row r="359" spans="1:3" s="733" customFormat="1" ht="14.25">
      <c r="A359" s="796"/>
      <c r="B359" s="968"/>
      <c r="C359" s="967"/>
    </row>
    <row r="360" spans="1:3" s="733" customFormat="1" ht="14.25">
      <c r="A360" s="796"/>
      <c r="B360" s="968"/>
      <c r="C360" s="967"/>
    </row>
    <row r="361" spans="1:3" s="733" customFormat="1" ht="14.25">
      <c r="A361" s="796"/>
      <c r="B361" s="968"/>
      <c r="C361" s="967"/>
    </row>
    <row r="362" spans="1:3" s="733" customFormat="1" ht="14.25">
      <c r="A362" s="796"/>
      <c r="B362" s="968"/>
      <c r="C362" s="967"/>
    </row>
    <row r="363" spans="1:3" s="733" customFormat="1" ht="14.25">
      <c r="A363" s="796"/>
      <c r="B363" s="968"/>
      <c r="C363" s="967"/>
    </row>
    <row r="364" spans="1:3" s="733" customFormat="1" ht="14.25">
      <c r="A364" s="796"/>
      <c r="B364" s="968"/>
      <c r="C364" s="967"/>
    </row>
    <row r="365" spans="1:3" s="733" customFormat="1" ht="14.25">
      <c r="A365" s="796"/>
      <c r="B365" s="968"/>
      <c r="C365" s="967"/>
    </row>
    <row r="366" spans="1:3" s="733" customFormat="1" ht="14.25">
      <c r="A366" s="796"/>
      <c r="B366" s="968"/>
      <c r="C366" s="967"/>
    </row>
    <row r="367" spans="1:3" s="733" customFormat="1" ht="14.25">
      <c r="A367" s="796"/>
      <c r="B367" s="968"/>
      <c r="C367" s="967"/>
    </row>
    <row r="368" spans="1:3" s="733" customFormat="1" ht="14.25">
      <c r="A368" s="796"/>
      <c r="B368" s="968"/>
      <c r="C368" s="967"/>
    </row>
    <row r="369" spans="1:3" s="733" customFormat="1" ht="14.25">
      <c r="A369" s="796"/>
      <c r="B369" s="968"/>
      <c r="C369" s="967"/>
    </row>
    <row r="370" spans="1:3" s="733" customFormat="1" ht="14.25">
      <c r="A370" s="796"/>
      <c r="B370" s="968"/>
      <c r="C370" s="967"/>
    </row>
    <row r="371" spans="1:3" s="733" customFormat="1" ht="14.25">
      <c r="A371" s="796"/>
      <c r="B371" s="968"/>
      <c r="C371" s="967"/>
    </row>
    <row r="372" spans="1:3" s="733" customFormat="1" ht="14.25">
      <c r="A372" s="796"/>
      <c r="B372" s="968"/>
      <c r="C372" s="967"/>
    </row>
    <row r="373" spans="1:3" s="733" customFormat="1" ht="14.25">
      <c r="A373" s="796"/>
      <c r="B373" s="968"/>
      <c r="C373" s="967"/>
    </row>
    <row r="374" spans="1:3" s="733" customFormat="1" ht="14.25">
      <c r="A374" s="796"/>
      <c r="B374" s="968"/>
      <c r="C374" s="967"/>
    </row>
    <row r="375" spans="1:3" s="733" customFormat="1" ht="14.25">
      <c r="A375" s="796"/>
      <c r="B375" s="968"/>
      <c r="C375" s="967"/>
    </row>
    <row r="376" spans="1:3" s="733" customFormat="1" ht="14.25">
      <c r="A376" s="796"/>
      <c r="B376" s="968"/>
      <c r="C376" s="967"/>
    </row>
    <row r="377" spans="1:3" s="733" customFormat="1" ht="14.25">
      <c r="A377" s="796"/>
      <c r="B377" s="968"/>
      <c r="C377" s="967"/>
    </row>
    <row r="378" spans="1:3" s="733" customFormat="1" ht="14.25">
      <c r="A378" s="796"/>
      <c r="B378" s="968"/>
      <c r="C378" s="967"/>
    </row>
    <row r="379" spans="1:3" s="733" customFormat="1" ht="14.25">
      <c r="A379" s="796"/>
      <c r="B379" s="968"/>
      <c r="C379" s="967"/>
    </row>
    <row r="380" spans="1:3" s="733" customFormat="1" ht="14.25">
      <c r="A380" s="796"/>
      <c r="B380" s="968"/>
      <c r="C380" s="967"/>
    </row>
    <row r="381" spans="1:3" s="733" customFormat="1" ht="14.25">
      <c r="A381" s="796"/>
      <c r="B381" s="968"/>
      <c r="C381" s="967"/>
    </row>
    <row r="382" spans="1:3" s="733" customFormat="1" ht="14.25">
      <c r="A382" s="796"/>
      <c r="B382" s="968"/>
      <c r="C382" s="967"/>
    </row>
    <row r="383" spans="1:3" s="733" customFormat="1" ht="14.25">
      <c r="A383" s="796"/>
      <c r="B383" s="968"/>
      <c r="C383" s="967"/>
    </row>
    <row r="384" spans="1:3" s="733" customFormat="1" ht="14.25">
      <c r="A384" s="796"/>
      <c r="B384" s="968"/>
      <c r="C384" s="967"/>
    </row>
    <row r="385" spans="1:3" s="733" customFormat="1" ht="14.25">
      <c r="A385" s="796"/>
      <c r="B385" s="968"/>
      <c r="C385" s="967"/>
    </row>
    <row r="386" spans="1:3" s="733" customFormat="1" ht="14.25">
      <c r="A386" s="796"/>
      <c r="B386" s="968"/>
      <c r="C386" s="967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3" customFormat="1" ht="14.25">
      <c r="A411" s="796"/>
      <c r="B411" s="968"/>
      <c r="C411" s="967"/>
    </row>
    <row r="412" spans="1:3" s="733" customFormat="1" ht="14.25">
      <c r="A412" s="796"/>
      <c r="B412" s="968"/>
      <c r="C412" s="967"/>
    </row>
    <row r="413" spans="1:3" s="733" customFormat="1" ht="14.25">
      <c r="A413" s="796"/>
      <c r="B413" s="968"/>
      <c r="C413" s="967"/>
    </row>
    <row r="414" spans="1:3" s="733" customFormat="1" ht="14.25">
      <c r="A414" s="796"/>
      <c r="B414" s="968"/>
      <c r="C414" s="967"/>
    </row>
    <row r="415" spans="1:3" s="733" customFormat="1" ht="14.25">
      <c r="A415" s="796"/>
      <c r="B415" s="968"/>
      <c r="C415" s="967"/>
    </row>
    <row r="416" spans="1:3" s="733" customFormat="1" ht="14.25">
      <c r="A416" s="796"/>
      <c r="B416" s="968"/>
      <c r="C416" s="967"/>
    </row>
    <row r="417" spans="1:3" s="733" customFormat="1" ht="14.25">
      <c r="A417" s="796"/>
      <c r="B417" s="968"/>
      <c r="C417" s="967"/>
    </row>
    <row r="418" spans="1:3" s="733" customFormat="1" ht="14.25">
      <c r="A418" s="796"/>
      <c r="B418" s="968"/>
      <c r="C418" s="967"/>
    </row>
    <row r="419" spans="1:3" s="733" customFormat="1" ht="14.25">
      <c r="A419" s="796"/>
      <c r="B419" s="968"/>
      <c r="C419" s="967"/>
    </row>
    <row r="420" spans="1:3" s="733" customFormat="1" ht="14.25">
      <c r="A420" s="796"/>
      <c r="B420" s="968"/>
      <c r="C420" s="967"/>
    </row>
    <row r="421" spans="1:3" s="733" customFormat="1" ht="14.25">
      <c r="A421" s="796"/>
      <c r="B421" s="968"/>
      <c r="C421" s="967"/>
    </row>
    <row r="422" spans="1:3" s="733" customFormat="1" ht="14.25">
      <c r="A422" s="796"/>
      <c r="B422" s="968"/>
      <c r="C422" s="967"/>
    </row>
    <row r="423" spans="1:3" s="733" customFormat="1" ht="14.25">
      <c r="A423" s="796"/>
      <c r="B423" s="968"/>
      <c r="C423" s="967"/>
    </row>
    <row r="424" spans="1:3" s="733" customFormat="1" ht="14.25">
      <c r="A424" s="796"/>
      <c r="B424" s="968"/>
      <c r="C424" s="967"/>
    </row>
    <row r="425" spans="1:3" s="733" customFormat="1" ht="14.25">
      <c r="A425" s="796"/>
      <c r="B425" s="968"/>
      <c r="C425" s="967"/>
    </row>
    <row r="426" spans="1:3" s="733" customFormat="1" ht="14.25">
      <c r="A426" s="796"/>
      <c r="B426" s="968"/>
      <c r="C426" s="967"/>
    </row>
    <row r="427" spans="1:3" s="733" customFormat="1" ht="14.25">
      <c r="A427" s="796"/>
      <c r="B427" s="968"/>
      <c r="C427" s="967"/>
    </row>
    <row r="428" spans="1:3" s="733" customFormat="1" ht="14.25">
      <c r="A428" s="796"/>
      <c r="B428" s="968"/>
      <c r="C428" s="967"/>
    </row>
    <row r="429" spans="1:3" s="733" customFormat="1" ht="14.25">
      <c r="A429" s="796"/>
      <c r="B429" s="968"/>
      <c r="C429" s="967"/>
    </row>
    <row r="430" spans="1:3" s="733" customFormat="1" ht="14.25">
      <c r="A430" s="796"/>
      <c r="B430" s="968"/>
      <c r="C430" s="967"/>
    </row>
    <row r="431" spans="1:3" s="733" customFormat="1" ht="14.25">
      <c r="A431" s="796"/>
      <c r="B431" s="968"/>
      <c r="C431" s="967"/>
    </row>
    <row r="432" spans="1:3" s="733" customFormat="1" ht="14.25">
      <c r="A432" s="796"/>
      <c r="B432" s="968"/>
      <c r="C432" s="967"/>
    </row>
    <row r="433" spans="1:3" s="733" customFormat="1" ht="14.25">
      <c r="A433" s="796"/>
      <c r="B433" s="968"/>
      <c r="C433" s="967"/>
    </row>
    <row r="434" spans="1:3" s="733" customFormat="1" ht="14.25">
      <c r="A434" s="796"/>
      <c r="B434" s="968"/>
      <c r="C434" s="967"/>
    </row>
    <row r="435" spans="1:3" s="733" customFormat="1" ht="14.25">
      <c r="A435" s="796"/>
      <c r="B435" s="968"/>
      <c r="C435" s="967"/>
    </row>
    <row r="436" spans="1:3" s="733" customFormat="1" ht="14.25">
      <c r="A436" s="796"/>
      <c r="B436" s="968"/>
      <c r="C436" s="967"/>
    </row>
    <row r="437" spans="1:3" s="733" customFormat="1" ht="14.25">
      <c r="A437" s="796"/>
      <c r="B437" s="968"/>
      <c r="C437" s="967"/>
    </row>
    <row r="438" spans="1:3" s="733" customFormat="1" ht="14.25">
      <c r="A438" s="796"/>
      <c r="B438" s="968"/>
      <c r="C438" s="967"/>
    </row>
    <row r="439" spans="1:3" s="733" customFormat="1" ht="14.25">
      <c r="A439" s="796"/>
      <c r="B439" s="968"/>
      <c r="C439" s="967"/>
    </row>
    <row r="440" spans="1:3" s="733" customFormat="1" ht="9" customHeight="1">
      <c r="A440" s="796"/>
      <c r="B440" s="968"/>
      <c r="C440" s="967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24" sqref="G24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6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08">
        <f>'Table 1'!E5</f>
        <v>2016</v>
      </c>
      <c r="E5" s="708">
        <f>'Table 1'!F5</f>
        <v>2017</v>
      </c>
      <c r="F5" s="708">
        <f>'Table 1'!G5</f>
        <v>2018</v>
      </c>
      <c r="G5" s="708">
        <f>'Table 1'!H5</f>
        <v>2019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30/09/2020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54210</v>
      </c>
      <c r="E8" s="94">
        <v>-5739</v>
      </c>
      <c r="F8" s="94">
        <v>-239</v>
      </c>
      <c r="G8" s="595">
        <v>-29533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1960</v>
      </c>
      <c r="E11" s="141">
        <v>1415</v>
      </c>
      <c r="F11" s="141">
        <v>-517</v>
      </c>
      <c r="G11" s="141">
        <v>2494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454</v>
      </c>
      <c r="E12" s="141">
        <v>695</v>
      </c>
      <c r="F12" s="141">
        <v>779</v>
      </c>
      <c r="G12" s="141">
        <v>4243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-2028</v>
      </c>
      <c r="E13" s="141">
        <v>-1466</v>
      </c>
      <c r="F13" s="141">
        <v>-1567</v>
      </c>
      <c r="G13" s="141">
        <v>-1911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50</v>
      </c>
      <c r="E14" s="141">
        <v>0</v>
      </c>
      <c r="F14" s="141">
        <v>180</v>
      </c>
      <c r="G14" s="141">
        <v>111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-70</v>
      </c>
      <c r="E15" s="141">
        <v>-423</v>
      </c>
      <c r="F15" s="141">
        <v>-143</v>
      </c>
      <c r="G15" s="141">
        <v>-44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3554</v>
      </c>
      <c r="E16" s="259">
        <v>2609</v>
      </c>
      <c r="F16" s="259">
        <v>234</v>
      </c>
      <c r="G16" s="259">
        <v>95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2195</v>
      </c>
      <c r="E17" s="259">
        <v>1271</v>
      </c>
      <c r="F17" s="259">
        <v>-933</v>
      </c>
      <c r="G17" s="259">
        <v>-1469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1791</v>
      </c>
      <c r="E18" s="259">
        <v>1473</v>
      </c>
      <c r="F18" s="259">
        <v>1371</v>
      </c>
      <c r="G18" s="259">
        <v>1697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910</v>
      </c>
      <c r="E22" s="259">
        <v>1747</v>
      </c>
      <c r="F22" s="259">
        <v>6852</v>
      </c>
      <c r="G22" s="259">
        <v>-13650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216</v>
      </c>
      <c r="E23" s="585">
        <v>183</v>
      </c>
      <c r="F23" s="585">
        <v>-1065</v>
      </c>
      <c r="G23" s="585">
        <v>24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-3299</v>
      </c>
      <c r="E24" s="585">
        <v>-2298</v>
      </c>
      <c r="F24" s="585">
        <v>-1784</v>
      </c>
      <c r="G24" s="585">
        <v>-4713</v>
      </c>
      <c r="H24" s="605" t="s">
        <v>903</v>
      </c>
      <c r="I24" s="51"/>
      <c r="N24" s="13"/>
    </row>
    <row r="25" spans="1:14" ht="15.75">
      <c r="A25" s="178"/>
      <c r="B25" s="472"/>
      <c r="C25" s="149"/>
      <c r="D25" s="585">
        <v>833</v>
      </c>
      <c r="E25" s="585">
        <v>1186</v>
      </c>
      <c r="F25" s="585">
        <v>1187</v>
      </c>
      <c r="G25" s="585">
        <v>2428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-236</v>
      </c>
      <c r="E26" s="585">
        <v>0</v>
      </c>
      <c r="F26" s="585">
        <v>0</v>
      </c>
      <c r="G26" s="585">
        <v>318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39</v>
      </c>
      <c r="E27" s="585">
        <v>37</v>
      </c>
      <c r="F27" s="585">
        <v>4</v>
      </c>
      <c r="G27" s="585">
        <v>4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-450</v>
      </c>
      <c r="E28" s="585">
        <v>0</v>
      </c>
      <c r="F28" s="585">
        <v>0</v>
      </c>
      <c r="G28" s="585">
        <v>0</v>
      </c>
      <c r="H28" s="605" t="s">
        <v>909</v>
      </c>
      <c r="I28" s="51"/>
      <c r="N28" s="13"/>
    </row>
    <row r="29" spans="1:14" ht="15.75">
      <c r="A29" s="178"/>
      <c r="B29" s="472"/>
      <c r="C29" s="180"/>
      <c r="D29" s="585">
        <v>3807</v>
      </c>
      <c r="E29" s="585">
        <v>2639</v>
      </c>
      <c r="F29" s="585">
        <v>8510</v>
      </c>
      <c r="G29" s="585">
        <v>-11711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-2487</v>
      </c>
      <c r="E31" s="141">
        <v>2848</v>
      </c>
      <c r="F31" s="598">
        <v>5880</v>
      </c>
      <c r="G31" s="597">
        <v>5434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-83703</v>
      </c>
      <c r="E33" s="259">
        <v>14470</v>
      </c>
      <c r="F33" s="259">
        <v>-5516</v>
      </c>
      <c r="G33" s="259">
        <v>4700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-1775</v>
      </c>
      <c r="E36" s="259">
        <v>-1074</v>
      </c>
      <c r="F36" s="259">
        <v>-7701</v>
      </c>
      <c r="G36" s="259">
        <v>751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152</v>
      </c>
      <c r="E40" s="259">
        <v>0</v>
      </c>
      <c r="F40" s="259">
        <v>-145</v>
      </c>
      <c r="G40" s="259">
        <v>-7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11847</v>
      </c>
      <c r="E41" s="259">
        <v>13628</v>
      </c>
      <c r="F41" s="259">
        <v>12031</v>
      </c>
      <c r="G41" s="259">
        <v>-2438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-1535</v>
      </c>
      <c r="E45" s="259">
        <v>-669</v>
      </c>
      <c r="F45" s="259">
        <v>-1464</v>
      </c>
      <c r="G45" s="259">
        <v>-1032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-65</v>
      </c>
      <c r="E46" s="585">
        <v>780</v>
      </c>
      <c r="F46" s="585">
        <v>720</v>
      </c>
      <c r="G46" s="585">
        <v>701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-1377</v>
      </c>
      <c r="E47" s="585">
        <v>-1329</v>
      </c>
      <c r="F47" s="585">
        <v>-1575</v>
      </c>
      <c r="G47" s="585">
        <v>-1873</v>
      </c>
      <c r="H47" s="605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-171</v>
      </c>
      <c r="E48" s="585">
        <v>0</v>
      </c>
      <c r="F48" s="585">
        <v>-237</v>
      </c>
      <c r="G48" s="585">
        <v>-14</v>
      </c>
      <c r="H48" s="584"/>
      <c r="I48" s="51"/>
      <c r="N48" s="13"/>
    </row>
    <row r="49" spans="1:14" ht="15.75">
      <c r="A49" s="178" t="s">
        <v>94</v>
      </c>
      <c r="B49" s="472"/>
      <c r="C49" s="149"/>
      <c r="D49" s="585">
        <v>78</v>
      </c>
      <c r="E49" s="585">
        <v>-120</v>
      </c>
      <c r="F49" s="585">
        <v>-372</v>
      </c>
      <c r="G49" s="585">
        <v>154</v>
      </c>
      <c r="H49" s="584" t="s">
        <v>687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 t="s">
        <v>688</v>
      </c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-20421</v>
      </c>
      <c r="E52" s="95">
        <v>26626</v>
      </c>
      <c r="F52" s="95">
        <v>9181</v>
      </c>
      <c r="G52" s="599">
        <v>-33281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4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4"/>
      <c r="F60" s="1134"/>
      <c r="G60" s="1134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D52" sqref="D52:G52"/>
    </sheetView>
  </sheetViews>
  <sheetFormatPr defaultColWidth="9.77734375" defaultRowHeight="15"/>
  <cols>
    <col min="1" max="1" width="11.21875" style="796" hidden="1" customWidth="1"/>
    <col min="2" max="2" width="5.77734375" style="963" customWidth="1"/>
    <col min="3" max="3" width="64.21875" style="810" customWidth="1"/>
    <col min="4" max="7" width="12.77734375" style="615" customWidth="1"/>
    <col min="8" max="8" width="83.21875" style="615" bestFit="1" customWidth="1"/>
    <col min="9" max="9" width="5.33203125" style="615" customWidth="1"/>
    <col min="10" max="10" width="1" style="615" customWidth="1"/>
    <col min="11" max="11" width="2.5546875" style="615" customWidth="1"/>
    <col min="12" max="12" width="9.77734375" style="615"/>
    <col min="13" max="13" width="9.33203125" style="615" customWidth="1"/>
    <col min="14" max="16384" width="9.77734375" style="615"/>
  </cols>
  <sheetData>
    <row r="1" spans="1:16" ht="18">
      <c r="A1" s="845"/>
      <c r="B1" s="943"/>
      <c r="C1" s="687" t="s">
        <v>850</v>
      </c>
      <c r="D1" s="688"/>
      <c r="E1" s="618"/>
      <c r="F1" s="618"/>
      <c r="G1" s="618"/>
      <c r="K1" s="616" t="s">
        <v>807</v>
      </c>
      <c r="L1" s="1116" t="s">
        <v>901</v>
      </c>
      <c r="M1" s="616">
        <v>4</v>
      </c>
      <c r="N1" s="616">
        <v>5</v>
      </c>
      <c r="O1" s="616">
        <v>6</v>
      </c>
      <c r="P1" s="616">
        <v>7</v>
      </c>
    </row>
    <row r="2" spans="1:16" ht="11.25" customHeight="1" thickBot="1">
      <c r="A2" s="845"/>
      <c r="B2" s="943"/>
      <c r="C2" s="942"/>
      <c r="D2" s="941"/>
      <c r="E2" s="618"/>
      <c r="F2" s="618"/>
      <c r="G2" s="618"/>
      <c r="J2" s="678"/>
      <c r="K2" s="616" t="s">
        <v>808</v>
      </c>
      <c r="L2" s="618"/>
    </row>
    <row r="3" spans="1:16" ht="16.5" thickTop="1">
      <c r="A3" s="844"/>
      <c r="B3" s="944"/>
      <c r="C3" s="693"/>
      <c r="D3" s="694"/>
      <c r="E3" s="695"/>
      <c r="F3" s="695"/>
      <c r="G3" s="695"/>
      <c r="H3" s="696"/>
      <c r="I3" s="697"/>
      <c r="J3" s="678"/>
      <c r="K3" s="616" t="s">
        <v>809</v>
      </c>
      <c r="L3" s="618"/>
    </row>
    <row r="4" spans="1:16" ht="15.75">
      <c r="A4" s="705"/>
      <c r="B4" s="710"/>
      <c r="C4" s="700" t="str">
        <f>'Cover page'!E13</f>
        <v>Member state: Czechia</v>
      </c>
      <c r="D4" s="701"/>
      <c r="E4" s="859"/>
      <c r="F4" s="859" t="s">
        <v>718</v>
      </c>
      <c r="G4" s="859"/>
      <c r="H4" s="945"/>
      <c r="I4" s="946"/>
      <c r="K4" s="616" t="s">
        <v>810</v>
      </c>
      <c r="L4" s="618"/>
      <c r="M4" s="678"/>
    </row>
    <row r="5" spans="1:16" ht="15.75">
      <c r="A5" s="705"/>
      <c r="B5" s="947"/>
      <c r="C5" s="707" t="s">
        <v>719</v>
      </c>
      <c r="D5" s="708">
        <f>'Table 1'!E5</f>
        <v>2016</v>
      </c>
      <c r="E5" s="708">
        <f>'Table 1'!F5</f>
        <v>2017</v>
      </c>
      <c r="F5" s="708">
        <f>'Table 1'!G5</f>
        <v>2018</v>
      </c>
      <c r="G5" s="708">
        <f>'Table 1'!H5</f>
        <v>2019</v>
      </c>
      <c r="H5" s="709"/>
      <c r="I5" s="946"/>
      <c r="M5" s="678"/>
    </row>
    <row r="6" spans="1:16" ht="15.75">
      <c r="A6" s="705"/>
      <c r="B6" s="710"/>
      <c r="C6" s="711" t="str">
        <f>'Cover page'!E14</f>
        <v>Date: 30/09/2020</v>
      </c>
      <c r="D6" s="937"/>
      <c r="E6" s="937"/>
      <c r="F6" s="937"/>
      <c r="G6" s="948"/>
      <c r="H6" s="874"/>
      <c r="I6" s="946"/>
      <c r="M6" s="678"/>
    </row>
    <row r="7" spans="1:16" ht="10.5" customHeight="1" thickBot="1">
      <c r="A7" s="705"/>
      <c r="B7" s="715"/>
      <c r="C7" s="614"/>
      <c r="D7" s="934"/>
      <c r="E7" s="934"/>
      <c r="F7" s="934"/>
      <c r="G7" s="933"/>
      <c r="H7" s="878"/>
      <c r="I7" s="946"/>
      <c r="M7" s="678"/>
    </row>
    <row r="8" spans="1:16" ht="17.25" thickTop="1" thickBot="1">
      <c r="A8" s="719" t="s">
        <v>73</v>
      </c>
      <c r="B8" s="720"/>
      <c r="C8" s="879" t="s">
        <v>851</v>
      </c>
      <c r="D8" s="880">
        <v>54210</v>
      </c>
      <c r="E8" s="881">
        <v>-5739</v>
      </c>
      <c r="F8" s="881">
        <v>-239</v>
      </c>
      <c r="G8" s="882">
        <v>-29533</v>
      </c>
      <c r="H8" s="949"/>
      <c r="I8" s="884"/>
      <c r="M8" s="678"/>
    </row>
    <row r="9" spans="1:16" ht="16.5" thickTop="1">
      <c r="A9" s="719"/>
      <c r="B9" s="720"/>
      <c r="C9" s="885" t="s">
        <v>812</v>
      </c>
      <c r="D9" s="886" t="s">
        <v>807</v>
      </c>
      <c r="E9" s="886" t="s">
        <v>807</v>
      </c>
      <c r="F9" s="886" t="s">
        <v>807</v>
      </c>
      <c r="G9" s="886" t="s">
        <v>807</v>
      </c>
      <c r="H9" s="950"/>
      <c r="I9" s="704"/>
      <c r="M9" s="678"/>
    </row>
    <row r="10" spans="1:16" ht="11.25" customHeight="1">
      <c r="A10" s="719"/>
      <c r="B10" s="720"/>
      <c r="C10" s="888"/>
      <c r="D10" s="889"/>
      <c r="E10" s="787"/>
      <c r="F10" s="787"/>
      <c r="G10" s="787"/>
      <c r="H10" s="890"/>
      <c r="I10" s="704"/>
      <c r="M10" s="678"/>
    </row>
    <row r="11" spans="1:16" ht="15.75">
      <c r="A11" s="719" t="s">
        <v>74</v>
      </c>
      <c r="B11" s="720"/>
      <c r="C11" s="891" t="s">
        <v>847</v>
      </c>
      <c r="D11" s="892">
        <v>1960</v>
      </c>
      <c r="E11" s="892">
        <v>1415</v>
      </c>
      <c r="F11" s="892">
        <v>-517</v>
      </c>
      <c r="G11" s="892">
        <v>2494</v>
      </c>
      <c r="H11" s="1117"/>
      <c r="I11" s="704"/>
      <c r="M11" s="678"/>
    </row>
    <row r="12" spans="1:16" ht="15.75">
      <c r="A12" s="719" t="s">
        <v>75</v>
      </c>
      <c r="B12" s="720"/>
      <c r="C12" s="894" t="s">
        <v>852</v>
      </c>
      <c r="D12" s="892">
        <v>454</v>
      </c>
      <c r="E12" s="892">
        <v>695</v>
      </c>
      <c r="F12" s="892">
        <v>779</v>
      </c>
      <c r="G12" s="892">
        <v>4243</v>
      </c>
      <c r="H12" s="1117" t="s">
        <v>11</v>
      </c>
      <c r="I12" s="704"/>
      <c r="M12" s="678"/>
    </row>
    <row r="13" spans="1:16" ht="15.75">
      <c r="A13" s="719" t="s">
        <v>76</v>
      </c>
      <c r="B13" s="720"/>
      <c r="C13" s="895" t="s">
        <v>853</v>
      </c>
      <c r="D13" s="892">
        <v>-2028</v>
      </c>
      <c r="E13" s="892">
        <v>-1466</v>
      </c>
      <c r="F13" s="892">
        <v>-1567</v>
      </c>
      <c r="G13" s="892">
        <v>-1911</v>
      </c>
      <c r="H13" s="1117"/>
      <c r="I13" s="704"/>
      <c r="M13" s="678"/>
    </row>
    <row r="14" spans="1:16" ht="15.75">
      <c r="A14" s="719" t="s">
        <v>77</v>
      </c>
      <c r="B14" s="720"/>
      <c r="C14" s="895" t="s">
        <v>854</v>
      </c>
      <c r="D14" s="892">
        <v>50</v>
      </c>
      <c r="E14" s="892">
        <v>0</v>
      </c>
      <c r="F14" s="892">
        <v>180</v>
      </c>
      <c r="G14" s="892">
        <v>111</v>
      </c>
      <c r="H14" s="1117"/>
      <c r="I14" s="704"/>
      <c r="M14" s="678"/>
    </row>
    <row r="15" spans="1:16" ht="15.75">
      <c r="A15" s="719" t="s">
        <v>78</v>
      </c>
      <c r="B15" s="720"/>
      <c r="C15" s="896" t="s">
        <v>855</v>
      </c>
      <c r="D15" s="892">
        <v>-70</v>
      </c>
      <c r="E15" s="892">
        <v>-423</v>
      </c>
      <c r="F15" s="892">
        <v>-143</v>
      </c>
      <c r="G15" s="892">
        <v>-44</v>
      </c>
      <c r="H15" s="1117"/>
      <c r="I15" s="704"/>
      <c r="M15" s="678"/>
    </row>
    <row r="16" spans="1:16" ht="15.75">
      <c r="A16" s="719" t="s">
        <v>79</v>
      </c>
      <c r="B16" s="720"/>
      <c r="C16" s="951" t="s">
        <v>817</v>
      </c>
      <c r="D16" s="892">
        <v>3554</v>
      </c>
      <c r="E16" s="892">
        <v>2609</v>
      </c>
      <c r="F16" s="892">
        <v>234</v>
      </c>
      <c r="G16" s="892">
        <v>95</v>
      </c>
      <c r="H16" s="1117"/>
      <c r="I16" s="704"/>
      <c r="M16" s="678"/>
    </row>
    <row r="17" spans="1:13" ht="16.5" thickBot="1">
      <c r="A17" s="719" t="s">
        <v>80</v>
      </c>
      <c r="B17" s="720"/>
      <c r="C17" s="898" t="s">
        <v>819</v>
      </c>
      <c r="D17" s="892">
        <v>2195</v>
      </c>
      <c r="E17" s="892">
        <v>1271</v>
      </c>
      <c r="F17" s="892">
        <v>-933</v>
      </c>
      <c r="G17" s="892">
        <v>-1469</v>
      </c>
      <c r="H17" s="1117" t="s">
        <v>913</v>
      </c>
      <c r="I17" s="704"/>
      <c r="M17" s="678"/>
    </row>
    <row r="18" spans="1:13" ht="16.5" thickBot="1">
      <c r="A18" s="897" t="s">
        <v>275</v>
      </c>
      <c r="B18" s="720"/>
      <c r="C18" s="898" t="s">
        <v>820</v>
      </c>
      <c r="D18" s="892">
        <v>1791</v>
      </c>
      <c r="E18" s="892">
        <v>1473</v>
      </c>
      <c r="F18" s="892">
        <v>1371</v>
      </c>
      <c r="G18" s="892">
        <v>1697</v>
      </c>
      <c r="H18" s="1117"/>
      <c r="I18" s="704"/>
      <c r="M18" s="678"/>
    </row>
    <row r="19" spans="1:13" ht="15.75">
      <c r="A19" s="829" t="s">
        <v>81</v>
      </c>
      <c r="B19" s="720"/>
      <c r="C19" s="952" t="s">
        <v>821</v>
      </c>
      <c r="D19" s="953"/>
      <c r="E19" s="953"/>
      <c r="F19" s="953"/>
      <c r="G19" s="953"/>
      <c r="H19" s="1122"/>
      <c r="I19" s="704"/>
      <c r="M19" s="678"/>
    </row>
    <row r="20" spans="1:13" ht="15.75">
      <c r="A20" s="829" t="s">
        <v>82</v>
      </c>
      <c r="B20" s="720"/>
      <c r="C20" s="952" t="s">
        <v>822</v>
      </c>
      <c r="D20" s="953"/>
      <c r="E20" s="953"/>
      <c r="F20" s="953"/>
      <c r="G20" s="953"/>
      <c r="H20" s="1122"/>
      <c r="I20" s="704"/>
      <c r="M20" s="678"/>
    </row>
    <row r="21" spans="1:13" ht="15.75">
      <c r="A21" s="719"/>
      <c r="B21" s="720"/>
      <c r="C21" s="899"/>
      <c r="D21" s="954"/>
      <c r="E21" s="955"/>
      <c r="F21" s="955"/>
      <c r="G21" s="955"/>
      <c r="H21" s="1117"/>
      <c r="I21" s="704"/>
      <c r="M21" s="678"/>
    </row>
    <row r="22" spans="1:13" ht="15.75">
      <c r="A22" s="719" t="s">
        <v>83</v>
      </c>
      <c r="B22" s="720"/>
      <c r="C22" s="906" t="s">
        <v>823</v>
      </c>
      <c r="D22" s="892">
        <v>910</v>
      </c>
      <c r="E22" s="892">
        <v>1747</v>
      </c>
      <c r="F22" s="892">
        <v>6852</v>
      </c>
      <c r="G22" s="892">
        <v>-13650</v>
      </c>
      <c r="H22" s="1117"/>
      <c r="I22" s="704"/>
      <c r="M22" s="678"/>
    </row>
    <row r="23" spans="1:13" ht="15.75">
      <c r="A23" s="829" t="s">
        <v>84</v>
      </c>
      <c r="B23" s="720"/>
      <c r="C23" s="952" t="s">
        <v>825</v>
      </c>
      <c r="D23" s="953">
        <v>216</v>
      </c>
      <c r="E23" s="953">
        <v>183</v>
      </c>
      <c r="F23" s="953">
        <v>-1065</v>
      </c>
      <c r="G23" s="953">
        <v>24</v>
      </c>
      <c r="H23" s="1122" t="s">
        <v>856</v>
      </c>
      <c r="I23" s="704"/>
      <c r="M23" s="678"/>
    </row>
    <row r="24" spans="1:13" ht="15.75">
      <c r="A24" s="829"/>
      <c r="B24" s="720"/>
      <c r="C24" s="952" t="s">
        <v>826</v>
      </c>
      <c r="D24" s="953">
        <v>-3299</v>
      </c>
      <c r="E24" s="953">
        <v>-2298</v>
      </c>
      <c r="F24" s="953">
        <v>-1784</v>
      </c>
      <c r="G24" s="953">
        <v>-4713</v>
      </c>
      <c r="H24" s="1122" t="s">
        <v>914</v>
      </c>
      <c r="I24" s="704"/>
      <c r="M24" s="678"/>
    </row>
    <row r="25" spans="1:13" ht="15.75">
      <c r="A25" s="829"/>
      <c r="B25" s="720"/>
      <c r="C25" s="952" t="s">
        <v>836</v>
      </c>
      <c r="D25" s="953">
        <v>833</v>
      </c>
      <c r="E25" s="953">
        <v>1186</v>
      </c>
      <c r="F25" s="953">
        <v>1187</v>
      </c>
      <c r="G25" s="953">
        <v>2428</v>
      </c>
      <c r="H25" s="1122" t="s">
        <v>857</v>
      </c>
      <c r="I25" s="704"/>
      <c r="M25" s="678"/>
    </row>
    <row r="26" spans="1:13" ht="15.75">
      <c r="A26" s="829"/>
      <c r="B26" s="720"/>
      <c r="C26" s="952" t="s">
        <v>858</v>
      </c>
      <c r="D26" s="953">
        <v>-236</v>
      </c>
      <c r="E26" s="953">
        <v>0</v>
      </c>
      <c r="F26" s="953">
        <v>0</v>
      </c>
      <c r="G26" s="953">
        <v>318</v>
      </c>
      <c r="H26" s="1122" t="s">
        <v>915</v>
      </c>
      <c r="I26" s="704"/>
      <c r="M26" s="678"/>
    </row>
    <row r="27" spans="1:13" ht="15.75">
      <c r="A27" s="829"/>
      <c r="B27" s="720"/>
      <c r="C27" s="952" t="s">
        <v>859</v>
      </c>
      <c r="D27" s="953">
        <v>39</v>
      </c>
      <c r="E27" s="953">
        <v>37</v>
      </c>
      <c r="F27" s="953">
        <v>4</v>
      </c>
      <c r="G27" s="953">
        <v>4</v>
      </c>
      <c r="H27" s="1122" t="s">
        <v>860</v>
      </c>
      <c r="I27" s="704"/>
      <c r="M27" s="678"/>
    </row>
    <row r="28" spans="1:13" ht="15.75">
      <c r="A28" s="829"/>
      <c r="B28" s="720"/>
      <c r="C28" s="952" t="s">
        <v>918</v>
      </c>
      <c r="D28" s="953">
        <v>-450</v>
      </c>
      <c r="E28" s="953">
        <v>0</v>
      </c>
      <c r="F28" s="953">
        <v>0</v>
      </c>
      <c r="G28" s="953">
        <v>0</v>
      </c>
      <c r="H28" s="1122" t="s">
        <v>916</v>
      </c>
      <c r="I28" s="704"/>
      <c r="M28" s="678"/>
    </row>
    <row r="29" spans="1:13" ht="15.75">
      <c r="A29" s="829"/>
      <c r="B29" s="720"/>
      <c r="C29" s="952" t="s">
        <v>919</v>
      </c>
      <c r="D29" s="953">
        <v>3807</v>
      </c>
      <c r="E29" s="953">
        <v>2639</v>
      </c>
      <c r="F29" s="953">
        <v>8510</v>
      </c>
      <c r="G29" s="953">
        <v>-11711</v>
      </c>
      <c r="H29" s="1122" t="s">
        <v>864</v>
      </c>
      <c r="I29" s="704"/>
      <c r="M29" s="678"/>
    </row>
    <row r="30" spans="1:13" ht="15.75">
      <c r="A30" s="719"/>
      <c r="B30" s="720"/>
      <c r="C30" s="863"/>
      <c r="D30" s="954"/>
      <c r="E30" s="955"/>
      <c r="F30" s="955"/>
      <c r="G30" s="955"/>
      <c r="H30" s="1117"/>
      <c r="I30" s="704"/>
      <c r="M30" s="678"/>
    </row>
    <row r="31" spans="1:13" ht="15.75">
      <c r="A31" s="719" t="s">
        <v>85</v>
      </c>
      <c r="B31" s="720"/>
      <c r="C31" s="891" t="s">
        <v>827</v>
      </c>
      <c r="D31" s="892">
        <v>-2487</v>
      </c>
      <c r="E31" s="892">
        <v>2848</v>
      </c>
      <c r="F31" s="892">
        <v>5880</v>
      </c>
      <c r="G31" s="892">
        <v>5434</v>
      </c>
      <c r="H31" s="1124"/>
      <c r="I31" s="704"/>
      <c r="M31" s="678"/>
    </row>
    <row r="32" spans="1:13" ht="15.75">
      <c r="A32" s="719"/>
      <c r="B32" s="720"/>
      <c r="C32" s="899"/>
      <c r="D32" s="954"/>
      <c r="E32" s="955"/>
      <c r="F32" s="955"/>
      <c r="G32" s="955"/>
      <c r="H32" s="1117"/>
      <c r="I32" s="704"/>
      <c r="M32" s="678"/>
    </row>
    <row r="33" spans="1:13" ht="15.75">
      <c r="A33" s="719" t="s">
        <v>313</v>
      </c>
      <c r="B33" s="720"/>
      <c r="C33" s="906" t="s">
        <v>829</v>
      </c>
      <c r="D33" s="892">
        <v>-83703</v>
      </c>
      <c r="E33" s="892">
        <v>14470</v>
      </c>
      <c r="F33" s="892">
        <v>-5516</v>
      </c>
      <c r="G33" s="892">
        <v>4700</v>
      </c>
      <c r="H33" s="1117"/>
      <c r="I33" s="704"/>
      <c r="M33" s="678"/>
    </row>
    <row r="34" spans="1:13" ht="15.75">
      <c r="A34" s="829" t="s">
        <v>314</v>
      </c>
      <c r="B34" s="720"/>
      <c r="C34" s="952" t="s">
        <v>825</v>
      </c>
      <c r="D34" s="953">
        <v>0</v>
      </c>
      <c r="E34" s="953">
        <v>0</v>
      </c>
      <c r="F34" s="953">
        <v>0</v>
      </c>
      <c r="G34" s="953">
        <v>0</v>
      </c>
      <c r="H34" s="1122"/>
      <c r="I34" s="704"/>
      <c r="M34" s="678"/>
    </row>
    <row r="35" spans="1:13" ht="15.75">
      <c r="A35" s="829" t="s">
        <v>315</v>
      </c>
      <c r="B35" s="720"/>
      <c r="C35" s="952" t="s">
        <v>826</v>
      </c>
      <c r="D35" s="953">
        <v>0</v>
      </c>
      <c r="E35" s="953">
        <v>0</v>
      </c>
      <c r="F35" s="953">
        <v>0</v>
      </c>
      <c r="G35" s="953">
        <v>0</v>
      </c>
      <c r="H35" s="1122"/>
      <c r="I35" s="704"/>
      <c r="M35" s="678"/>
    </row>
    <row r="36" spans="1:13" ht="15.75">
      <c r="A36" s="719" t="s">
        <v>310</v>
      </c>
      <c r="B36" s="720"/>
      <c r="C36" s="906" t="s">
        <v>831</v>
      </c>
      <c r="D36" s="892">
        <v>-1775</v>
      </c>
      <c r="E36" s="892">
        <v>-1074</v>
      </c>
      <c r="F36" s="892">
        <v>-7701</v>
      </c>
      <c r="G36" s="892">
        <v>751</v>
      </c>
      <c r="H36" s="1117"/>
      <c r="I36" s="704"/>
      <c r="M36" s="678"/>
    </row>
    <row r="37" spans="1:13" ht="15.75">
      <c r="A37" s="829" t="s">
        <v>311</v>
      </c>
      <c r="B37" s="720"/>
      <c r="C37" s="952" t="s">
        <v>825</v>
      </c>
      <c r="D37" s="953">
        <v>0</v>
      </c>
      <c r="E37" s="953">
        <v>0</v>
      </c>
      <c r="F37" s="953">
        <v>0</v>
      </c>
      <c r="G37" s="953">
        <v>0</v>
      </c>
      <c r="H37" s="1122"/>
      <c r="I37" s="704"/>
      <c r="M37" s="678"/>
    </row>
    <row r="38" spans="1:13" ht="15.75">
      <c r="A38" s="829" t="s">
        <v>312</v>
      </c>
      <c r="B38" s="720"/>
      <c r="C38" s="952" t="s">
        <v>826</v>
      </c>
      <c r="D38" s="953">
        <v>0</v>
      </c>
      <c r="E38" s="953">
        <v>0</v>
      </c>
      <c r="F38" s="953">
        <v>0</v>
      </c>
      <c r="G38" s="953">
        <v>0</v>
      </c>
      <c r="H38" s="1122"/>
      <c r="I38" s="704"/>
      <c r="M38" s="678"/>
    </row>
    <row r="39" spans="1:13" ht="15.75">
      <c r="A39" s="614"/>
      <c r="B39" s="720"/>
      <c r="C39" s="956"/>
      <c r="D39" s="957"/>
      <c r="E39" s="958"/>
      <c r="F39" s="958"/>
      <c r="G39" s="958"/>
      <c r="H39" s="1117"/>
      <c r="I39" s="704"/>
      <c r="M39" s="678"/>
    </row>
    <row r="40" spans="1:13" ht="15.75">
      <c r="A40" s="719" t="s">
        <v>86</v>
      </c>
      <c r="B40" s="720"/>
      <c r="C40" s="906" t="s">
        <v>861</v>
      </c>
      <c r="D40" s="892">
        <v>152</v>
      </c>
      <c r="E40" s="892">
        <v>0</v>
      </c>
      <c r="F40" s="892">
        <v>-145</v>
      </c>
      <c r="G40" s="892">
        <v>-7</v>
      </c>
      <c r="H40" s="1117" t="s">
        <v>862</v>
      </c>
      <c r="I40" s="704"/>
      <c r="M40" s="678"/>
    </row>
    <row r="41" spans="1:13" ht="15.75">
      <c r="A41" s="719" t="s">
        <v>87</v>
      </c>
      <c r="B41" s="720"/>
      <c r="C41" s="906" t="s">
        <v>863</v>
      </c>
      <c r="D41" s="892">
        <v>11847</v>
      </c>
      <c r="E41" s="892">
        <v>13628</v>
      </c>
      <c r="F41" s="892">
        <v>12031</v>
      </c>
      <c r="G41" s="892">
        <v>-2438</v>
      </c>
      <c r="H41" s="1117"/>
      <c r="I41" s="704"/>
      <c r="M41" s="678"/>
    </row>
    <row r="42" spans="1:13" ht="15.75">
      <c r="A42" s="829" t="s">
        <v>88</v>
      </c>
      <c r="B42" s="720"/>
      <c r="C42" s="952" t="s">
        <v>825</v>
      </c>
      <c r="D42" s="953">
        <v>0</v>
      </c>
      <c r="E42" s="953">
        <v>0</v>
      </c>
      <c r="F42" s="953">
        <v>0</v>
      </c>
      <c r="G42" s="953">
        <v>0</v>
      </c>
      <c r="H42" s="1122"/>
      <c r="I42" s="704"/>
      <c r="M42" s="678"/>
    </row>
    <row r="43" spans="1:13" ht="15.75">
      <c r="A43" s="829" t="s">
        <v>89</v>
      </c>
      <c r="B43" s="720"/>
      <c r="C43" s="952" t="s">
        <v>826</v>
      </c>
      <c r="D43" s="953">
        <v>0</v>
      </c>
      <c r="E43" s="953">
        <v>0</v>
      </c>
      <c r="F43" s="953">
        <v>0</v>
      </c>
      <c r="G43" s="953">
        <v>0</v>
      </c>
      <c r="H43" s="1122"/>
      <c r="I43" s="704"/>
      <c r="M43" s="678"/>
    </row>
    <row r="44" spans="1:13" ht="15.75">
      <c r="A44" s="719"/>
      <c r="B44" s="720"/>
      <c r="C44" s="899"/>
      <c r="D44" s="954"/>
      <c r="E44" s="955"/>
      <c r="F44" s="955"/>
      <c r="G44" s="955"/>
      <c r="H44" s="1117"/>
      <c r="I44" s="704"/>
      <c r="M44" s="678"/>
    </row>
    <row r="45" spans="1:13" ht="15.75">
      <c r="A45" s="719" t="s">
        <v>90</v>
      </c>
      <c r="B45" s="720"/>
      <c r="C45" s="906" t="s">
        <v>834</v>
      </c>
      <c r="D45" s="892">
        <v>-1535</v>
      </c>
      <c r="E45" s="892">
        <v>-669</v>
      </c>
      <c r="F45" s="892">
        <v>-1464</v>
      </c>
      <c r="G45" s="892">
        <v>-1032</v>
      </c>
      <c r="H45" s="1117"/>
      <c r="I45" s="704"/>
      <c r="M45" s="678"/>
    </row>
    <row r="46" spans="1:13" ht="15.75">
      <c r="A46" s="829" t="s">
        <v>91</v>
      </c>
      <c r="B46" s="720"/>
      <c r="C46" s="952" t="s">
        <v>825</v>
      </c>
      <c r="D46" s="953">
        <v>-65</v>
      </c>
      <c r="E46" s="953">
        <v>780</v>
      </c>
      <c r="F46" s="953">
        <v>720</v>
      </c>
      <c r="G46" s="953">
        <v>701</v>
      </c>
      <c r="H46" s="1122" t="s">
        <v>917</v>
      </c>
      <c r="I46" s="704"/>
      <c r="M46" s="678"/>
    </row>
    <row r="47" spans="1:13" ht="15.75">
      <c r="A47" s="829" t="s">
        <v>92</v>
      </c>
      <c r="B47" s="720"/>
      <c r="C47" s="952" t="s">
        <v>826</v>
      </c>
      <c r="D47" s="953">
        <v>-1377</v>
      </c>
      <c r="E47" s="953">
        <v>-1329</v>
      </c>
      <c r="F47" s="953">
        <v>-1575</v>
      </c>
      <c r="G47" s="953">
        <v>-1873</v>
      </c>
      <c r="H47" s="1122" t="s">
        <v>844</v>
      </c>
      <c r="I47" s="704"/>
      <c r="M47" s="678"/>
    </row>
    <row r="48" spans="1:13" ht="15.75">
      <c r="A48" s="829" t="s">
        <v>93</v>
      </c>
      <c r="B48" s="720"/>
      <c r="C48" s="952" t="s">
        <v>836</v>
      </c>
      <c r="D48" s="953">
        <v>-171</v>
      </c>
      <c r="E48" s="953">
        <v>0</v>
      </c>
      <c r="F48" s="953">
        <v>-237</v>
      </c>
      <c r="G48" s="953">
        <v>-14</v>
      </c>
      <c r="H48" s="1122"/>
      <c r="I48" s="704"/>
      <c r="M48" s="678"/>
    </row>
    <row r="49" spans="1:13" ht="15.75">
      <c r="A49" s="829" t="s">
        <v>94</v>
      </c>
      <c r="B49" s="720"/>
      <c r="C49" s="952" t="s">
        <v>858</v>
      </c>
      <c r="D49" s="953">
        <v>78</v>
      </c>
      <c r="E49" s="953">
        <v>-120</v>
      </c>
      <c r="F49" s="953">
        <v>-372</v>
      </c>
      <c r="G49" s="953">
        <v>154</v>
      </c>
      <c r="H49" s="1122" t="s">
        <v>865</v>
      </c>
      <c r="I49" s="704"/>
      <c r="M49" s="678"/>
    </row>
    <row r="50" spans="1:13" ht="15.75">
      <c r="A50" s="829" t="s">
        <v>95</v>
      </c>
      <c r="B50" s="720"/>
      <c r="C50" s="952" t="s">
        <v>859</v>
      </c>
      <c r="D50" s="953">
        <v>0</v>
      </c>
      <c r="E50" s="953">
        <v>0</v>
      </c>
      <c r="F50" s="953">
        <v>0</v>
      </c>
      <c r="G50" s="953">
        <v>0</v>
      </c>
      <c r="H50" s="1122" t="s">
        <v>843</v>
      </c>
      <c r="I50" s="704"/>
      <c r="M50" s="678"/>
    </row>
    <row r="51" spans="1:13" ht="16.5" thickBot="1">
      <c r="A51" s="719"/>
      <c r="B51" s="959"/>
      <c r="C51" s="863"/>
      <c r="D51" s="908"/>
      <c r="E51" s="909"/>
      <c r="F51" s="909"/>
      <c r="G51" s="909"/>
      <c r="H51" s="910"/>
      <c r="I51" s="704"/>
      <c r="M51" s="678"/>
    </row>
    <row r="52" spans="1:13" ht="17.25" thickTop="1" thickBot="1">
      <c r="A52" s="719" t="s">
        <v>96</v>
      </c>
      <c r="B52" s="960"/>
      <c r="C52" s="721" t="s">
        <v>866</v>
      </c>
      <c r="D52" s="722">
        <v>-20421</v>
      </c>
      <c r="E52" s="722">
        <v>26626</v>
      </c>
      <c r="F52" s="722">
        <v>9181</v>
      </c>
      <c r="G52" s="912">
        <v>-33281</v>
      </c>
      <c r="H52" s="724"/>
      <c r="I52" s="884"/>
      <c r="M52" s="678"/>
    </row>
    <row r="53" spans="1:13" ht="16.5" thickTop="1">
      <c r="A53" s="925"/>
      <c r="B53" s="710"/>
      <c r="C53" s="914" t="s">
        <v>839</v>
      </c>
      <c r="D53" s="796"/>
      <c r="E53" s="796"/>
      <c r="F53" s="796"/>
      <c r="G53" s="686"/>
      <c r="H53" s="796"/>
      <c r="I53" s="704"/>
      <c r="J53" s="678"/>
    </row>
    <row r="54" spans="1:13" ht="9" customHeight="1">
      <c r="A54" s="925"/>
      <c r="B54" s="710"/>
      <c r="C54" s="961"/>
      <c r="D54" s="796"/>
      <c r="E54" s="796"/>
      <c r="F54" s="796"/>
      <c r="G54" s="796"/>
      <c r="H54" s="796"/>
      <c r="I54" s="704"/>
      <c r="J54" s="678"/>
    </row>
    <row r="55" spans="1:13" s="816" customFormat="1" ht="15.75">
      <c r="A55" s="925"/>
      <c r="B55" s="710"/>
      <c r="C55" s="917" t="s">
        <v>840</v>
      </c>
      <c r="D55" s="800"/>
      <c r="E55" s="798"/>
      <c r="F55" s="796"/>
      <c r="G55" s="796"/>
      <c r="H55" s="796"/>
      <c r="I55" s="704"/>
      <c r="J55" s="678"/>
    </row>
    <row r="56" spans="1:13" ht="26.25">
      <c r="A56" s="925"/>
      <c r="B56" s="710"/>
      <c r="C56" s="700" t="s">
        <v>841</v>
      </c>
      <c r="D56" s="798"/>
      <c r="E56" s="798"/>
      <c r="F56" s="796"/>
      <c r="G56" s="799"/>
      <c r="H56" s="796"/>
      <c r="I56" s="704"/>
      <c r="J56" s="678"/>
    </row>
    <row r="57" spans="1:13" ht="12" customHeight="1" thickBot="1">
      <c r="A57" s="918"/>
      <c r="B57" s="962"/>
      <c r="C57" s="919"/>
      <c r="D57" s="849"/>
      <c r="E57" s="849"/>
      <c r="F57" s="849"/>
      <c r="G57" s="849"/>
      <c r="H57" s="849"/>
      <c r="I57" s="806"/>
      <c r="K57" s="678"/>
    </row>
    <row r="58" spans="1:13" ht="16.5" thickTop="1">
      <c r="D58" s="834"/>
    </row>
    <row r="59" spans="1:13">
      <c r="C59" s="964"/>
    </row>
    <row r="60" spans="1:13">
      <c r="C60" s="965" t="s">
        <v>733</v>
      </c>
      <c r="D60" s="1135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5"/>
      <c r="F60" s="1135"/>
      <c r="G60" s="1135"/>
      <c r="H60" s="813"/>
      <c r="I60" s="814"/>
    </row>
    <row r="61" spans="1:13">
      <c r="C61" s="817" t="s">
        <v>777</v>
      </c>
      <c r="D61" s="683"/>
      <c r="E61" s="683"/>
      <c r="F61" s="683"/>
      <c r="G61" s="683"/>
      <c r="H61" s="683"/>
      <c r="I61" s="818"/>
    </row>
    <row r="62" spans="1:13" ht="25.5" customHeight="1">
      <c r="C62" s="819" t="s">
        <v>316</v>
      </c>
      <c r="D62" s="820">
        <f>IF(D52="M",0,D52)-IF(D8="M",0,D8)-IF(D11="M",0,D11)-IF(D22="M",0,D22)-IF(D31="M",0,D31)-IF(D33="M",0,D33)-IF(D36="M",0,D36)-IF(D40="M",0,D40)-IF(D41="M",0,D41)-IF(D45="M",0,D45)</f>
        <v>0</v>
      </c>
      <c r="E62" s="820">
        <f>IF(E52="M",0,E52)-IF(E8="M",0,E8)-IF(E11="M",0,E11)-IF(E22="M",0,E22)-IF(E31="M",0,E31)-IF(E33="M",0,E33)-IF(E36="M",0,E36)-IF(E40="M",0,E40)-IF(E41="M",0,E41)-IF(E45="M",0,E45)</f>
        <v>0</v>
      </c>
      <c r="F62" s="820">
        <f>IF(F52="M",0,F52)-IF(F8="M",0,F8)-IF(F11="M",0,F11)-IF(F22="M",0,F22)-IF(F31="M",0,F31)-IF(F33="M",0,F33)-IF(F36="M",0,F36)-IF(F40="M",0,F40)-IF(F41="M",0,F41)-IF(F45="M",0,F45)</f>
        <v>0</v>
      </c>
      <c r="G62" s="820">
        <f>IF(G52="M",0,G52)-IF(G8="M",0,G8)-IF(G11="M",0,G11)-IF(G22="M",0,G22)-IF(G31="M",0,G31)-IF(G33="M",0,G33)-IF(G36="M",0,G36)-IF(G40="M",0,G40)-IF(G41="M",0,G41)-IF(G45="M",0,G45)</f>
        <v>0</v>
      </c>
      <c r="H62" s="683"/>
      <c r="I62" s="818"/>
    </row>
    <row r="63" spans="1:13" ht="15.75">
      <c r="C63" s="819" t="s">
        <v>16</v>
      </c>
      <c r="D63" s="820">
        <f>IF(D11="M",0,D11)-IF(D12="M",0,D12)-IF(D13="M",0,D13)-IF(D14="M",0,D14)-IF(D15="M",0,D15)-IF(D16="M",0,D16)</f>
        <v>0</v>
      </c>
      <c r="E63" s="820">
        <f>IF(E11="M",0,E11)-IF(E12="M",0,E12)-IF(E13="M",0,E13)-IF(E14="M",0,E14)-IF(E15="M",0,E15)-IF(E16="M",0,E16)</f>
        <v>0</v>
      </c>
      <c r="F63" s="820">
        <f>IF(F11="M",0,F11)-IF(F12="M",0,F12)-IF(F13="M",0,F13)-IF(F14="M",0,F14)-IF(F15="M",0,F15)-IF(F16="M",0,F16)</f>
        <v>0</v>
      </c>
      <c r="G63" s="820">
        <f>IF(G11="M",0,G11)-IF(G12="M",0,G12)-IF(G13="M",0,G13)-IF(G14="M",0,G14)-IF(G15="M",0,G15)-IF(G16="M",0,G16)</f>
        <v>0</v>
      </c>
      <c r="H63" s="683"/>
      <c r="I63" s="818"/>
    </row>
    <row r="64" spans="1:13" ht="15.75">
      <c r="C64" s="819" t="s">
        <v>17</v>
      </c>
      <c r="D64" s="820">
        <f>D45-SUM(D46:D51)</f>
        <v>0</v>
      </c>
      <c r="E64" s="820">
        <f>E45-SUM(E46:E51)</f>
        <v>0</v>
      </c>
      <c r="F64" s="820">
        <f>F45-SUM(F46:F51)</f>
        <v>0</v>
      </c>
      <c r="G64" s="820">
        <f>G45-SUM(G46:G51)</f>
        <v>0</v>
      </c>
      <c r="H64" s="683"/>
      <c r="I64" s="818"/>
    </row>
    <row r="65" spans="1:9" ht="15.75">
      <c r="A65" s="681"/>
      <c r="C65" s="823" t="s">
        <v>778</v>
      </c>
      <c r="D65" s="824"/>
      <c r="E65" s="824"/>
      <c r="F65" s="824"/>
      <c r="G65" s="824"/>
      <c r="H65" s="683"/>
      <c r="I65" s="818"/>
    </row>
    <row r="66" spans="1:9" ht="15.75">
      <c r="A66" s="681"/>
      <c r="C66" s="825" t="s">
        <v>18</v>
      </c>
      <c r="D66" s="826">
        <f>IF('Table 1'!E11="M",0,'Table 1'!E11)-IF('Table 2A'!D52="M",0,'Table 2A'!D52)</f>
        <v>0</v>
      </c>
      <c r="E66" s="826">
        <f>IF('Table 1'!F11="M",0,'Table 1'!F11)-IF('Table 2A'!E52="M",0,'Table 2A'!E52)</f>
        <v>0</v>
      </c>
      <c r="F66" s="826">
        <f>IF('Table 1'!G11="M",0,'Table 1'!G11)-IF('Table 2A'!F52="M",0,'Table 2A'!F52)</f>
        <v>0</v>
      </c>
      <c r="G66" s="826">
        <f>IF('Table 1'!H11="M",0,'Table 1'!H11)-IF('Table 2A'!G52="M",0,'Table 2A'!G52)</f>
        <v>0</v>
      </c>
      <c r="H66" s="827"/>
      <c r="I66" s="828"/>
    </row>
    <row r="67" spans="1:9">
      <c r="A67" s="681"/>
    </row>
    <row r="68" spans="1:9">
      <c r="A68" s="681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H20" sqref="H20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6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08">
        <f>'Table 1'!E5</f>
        <v>2016</v>
      </c>
      <c r="E5" s="708">
        <f>'Table 1'!F5</f>
        <v>2017</v>
      </c>
      <c r="F5" s="708">
        <f>'Table 1'!G5</f>
        <v>2018</v>
      </c>
      <c r="G5" s="708">
        <f>'Table 1'!H5</f>
        <v>2019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30/09/2020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53055</v>
      </c>
      <c r="E8" s="94">
        <v>30950</v>
      </c>
      <c r="F8" s="94">
        <v>8792</v>
      </c>
      <c r="G8" s="595">
        <v>31671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5</v>
      </c>
      <c r="E11" s="141">
        <v>1385</v>
      </c>
      <c r="F11" s="141">
        <v>4425</v>
      </c>
      <c r="G11" s="141">
        <v>-606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-620</v>
      </c>
      <c r="E12" s="141">
        <v>815</v>
      </c>
      <c r="F12" s="141">
        <v>4039</v>
      </c>
      <c r="G12" s="141">
        <v>-796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458</v>
      </c>
      <c r="E13" s="141">
        <v>401</v>
      </c>
      <c r="F13" s="141">
        <v>328</v>
      </c>
      <c r="G13" s="141">
        <v>224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167</v>
      </c>
      <c r="E14" s="141">
        <v>169</v>
      </c>
      <c r="F14" s="141">
        <v>58</v>
      </c>
      <c r="G14" s="141">
        <v>-34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156</v>
      </c>
      <c r="E16" s="141">
        <v>160</v>
      </c>
      <c r="F16" s="141">
        <v>39</v>
      </c>
      <c r="G16" s="141">
        <v>-57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247</v>
      </c>
      <c r="E20" s="152">
        <v>1605</v>
      </c>
      <c r="F20" s="152">
        <v>2202</v>
      </c>
      <c r="G20" s="152">
        <v>1949</v>
      </c>
      <c r="H20" s="1117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180</v>
      </c>
      <c r="E24" s="152">
        <v>31</v>
      </c>
      <c r="F24" s="152">
        <v>155</v>
      </c>
      <c r="G24" s="152">
        <v>62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2647</v>
      </c>
      <c r="E26" s="152">
        <v>922</v>
      </c>
      <c r="F26" s="152">
        <v>5018</v>
      </c>
      <c r="G26" s="152">
        <v>385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-11196</v>
      </c>
      <c r="E29" s="152">
        <v>-949</v>
      </c>
      <c r="F29" s="152">
        <v>3515</v>
      </c>
      <c r="G29" s="152">
        <v>-2951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11335</v>
      </c>
      <c r="E34" s="152">
        <v>15583</v>
      </c>
      <c r="F34" s="152">
        <v>7767</v>
      </c>
      <c r="G34" s="152">
        <v>12494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-6595</v>
      </c>
      <c r="E38" s="152">
        <v>-7602</v>
      </c>
      <c r="F38" s="152">
        <v>-8319</v>
      </c>
      <c r="G38" s="152">
        <v>-5847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-6533</v>
      </c>
      <c r="E39" s="586">
        <v>-7495</v>
      </c>
      <c r="F39" s="586">
        <v>-8220</v>
      </c>
      <c r="G39" s="586">
        <v>-5756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157</v>
      </c>
      <c r="E40" s="586">
        <v>107</v>
      </c>
      <c r="F40" s="586">
        <v>42</v>
      </c>
      <c r="G40" s="586">
        <v>233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-219</v>
      </c>
      <c r="E41" s="586">
        <v>-214</v>
      </c>
      <c r="F41" s="586">
        <v>-141</v>
      </c>
      <c r="G41" s="586">
        <v>-324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49678</v>
      </c>
      <c r="E43" s="95">
        <v>41925</v>
      </c>
      <c r="F43" s="95">
        <v>23555</v>
      </c>
      <c r="G43" s="599">
        <v>37157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6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6"/>
      <c r="F51" s="1136"/>
      <c r="G51" s="1136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6" hidden="1" customWidth="1"/>
    <col min="2" max="2" width="6.6640625" style="796" customWidth="1"/>
    <col min="3" max="3" width="63.6640625" style="810" customWidth="1"/>
    <col min="4" max="7" width="12.77734375" style="615" customWidth="1"/>
    <col min="8" max="8" width="83.21875" style="615" bestFit="1" customWidth="1"/>
    <col min="9" max="9" width="5.33203125" style="615" customWidth="1"/>
    <col min="10" max="10" width="1" style="615" customWidth="1"/>
    <col min="11" max="11" width="2.5546875" style="615" customWidth="1"/>
    <col min="12" max="12" width="9.77734375" style="615"/>
    <col min="13" max="13" width="13.109375" style="615" customWidth="1"/>
    <col min="14" max="14" width="9.33203125" style="615" customWidth="1"/>
    <col min="15" max="16384" width="9.77734375" style="615"/>
  </cols>
  <sheetData>
    <row r="1" spans="1:17" ht="18">
      <c r="A1" s="845"/>
      <c r="B1" s="845"/>
      <c r="C1" s="687" t="s">
        <v>849</v>
      </c>
      <c r="D1" s="688"/>
      <c r="E1" s="618"/>
      <c r="F1" s="618"/>
      <c r="G1" s="618"/>
      <c r="H1" s="618"/>
      <c r="I1" s="618"/>
      <c r="K1" s="616" t="s">
        <v>807</v>
      </c>
      <c r="L1" s="1116" t="s">
        <v>901</v>
      </c>
      <c r="M1" s="866">
        <v>3</v>
      </c>
      <c r="N1" s="866">
        <v>4</v>
      </c>
      <c r="O1" s="866">
        <v>5</v>
      </c>
      <c r="P1" s="866">
        <v>6</v>
      </c>
      <c r="Q1" s="866">
        <v>7</v>
      </c>
    </row>
    <row r="2" spans="1:17" ht="11.25" customHeight="1" thickBot="1">
      <c r="A2" s="845"/>
      <c r="B2" s="845"/>
      <c r="C2" s="942"/>
      <c r="D2" s="941"/>
      <c r="E2" s="618"/>
      <c r="F2" s="618"/>
      <c r="G2" s="618"/>
      <c r="H2" s="618"/>
      <c r="I2" s="618"/>
      <c r="J2" s="678"/>
      <c r="K2" s="616" t="s">
        <v>808</v>
      </c>
    </row>
    <row r="3" spans="1:17" ht="16.5" thickTop="1">
      <c r="A3" s="844"/>
      <c r="B3" s="843"/>
      <c r="C3" s="693"/>
      <c r="D3" s="694"/>
      <c r="E3" s="695"/>
      <c r="F3" s="695"/>
      <c r="G3" s="695"/>
      <c r="H3" s="695"/>
      <c r="I3" s="940"/>
      <c r="J3" s="678"/>
      <c r="K3" s="616" t="s">
        <v>809</v>
      </c>
    </row>
    <row r="4" spans="1:17" ht="15.75">
      <c r="A4" s="705"/>
      <c r="B4" s="842"/>
      <c r="C4" s="700" t="str">
        <f>'Cover page'!E13</f>
        <v>Member state: Czechia</v>
      </c>
      <c r="D4" s="701"/>
      <c r="E4" s="859"/>
      <c r="F4" s="859" t="s">
        <v>718</v>
      </c>
      <c r="G4" s="859"/>
      <c r="H4" s="939"/>
      <c r="I4" s="931"/>
      <c r="K4" s="616" t="s">
        <v>810</v>
      </c>
      <c r="N4" s="678"/>
    </row>
    <row r="5" spans="1:17" ht="15.75">
      <c r="A5" s="705" t="s">
        <v>15</v>
      </c>
      <c r="B5" s="706"/>
      <c r="C5" s="707" t="s">
        <v>719</v>
      </c>
      <c r="D5" s="708">
        <f>'Table 1'!E5</f>
        <v>2016</v>
      </c>
      <c r="E5" s="708">
        <f>'Table 1'!F5</f>
        <v>2017</v>
      </c>
      <c r="F5" s="708">
        <f>'Table 1'!G5</f>
        <v>2018</v>
      </c>
      <c r="G5" s="708">
        <f>'Table 1'!H5</f>
        <v>2019</v>
      </c>
      <c r="H5" s="938"/>
      <c r="I5" s="931"/>
      <c r="N5" s="678"/>
    </row>
    <row r="6" spans="1:17" ht="15.75">
      <c r="A6" s="705"/>
      <c r="B6" s="710"/>
      <c r="C6" s="711" t="str">
        <f>'Cover page'!E14</f>
        <v>Date: 30/09/2020</v>
      </c>
      <c r="D6" s="937"/>
      <c r="E6" s="937"/>
      <c r="F6" s="937"/>
      <c r="G6" s="936"/>
      <c r="H6" s="935"/>
      <c r="I6" s="931"/>
      <c r="N6" s="678"/>
    </row>
    <row r="7" spans="1:17" ht="10.5" customHeight="1" thickBot="1">
      <c r="A7" s="705"/>
      <c r="B7" s="715"/>
      <c r="C7" s="864"/>
      <c r="D7" s="934"/>
      <c r="E7" s="934"/>
      <c r="F7" s="934"/>
      <c r="G7" s="933"/>
      <c r="H7" s="932"/>
      <c r="I7" s="931"/>
      <c r="N7" s="678"/>
    </row>
    <row r="8" spans="1:17" ht="17.25" thickTop="1" thickBot="1">
      <c r="A8" s="719" t="s">
        <v>97</v>
      </c>
      <c r="B8" s="720"/>
      <c r="C8" s="879" t="s">
        <v>848</v>
      </c>
      <c r="D8" s="880">
        <v>53055</v>
      </c>
      <c r="E8" s="881">
        <v>30950</v>
      </c>
      <c r="F8" s="881">
        <v>8792</v>
      </c>
      <c r="G8" s="882">
        <v>31671</v>
      </c>
      <c r="H8" s="883"/>
      <c r="I8" s="884"/>
      <c r="N8" s="678"/>
    </row>
    <row r="9" spans="1:17" ht="16.5" thickTop="1">
      <c r="A9" s="719"/>
      <c r="B9" s="699"/>
      <c r="C9" s="885" t="s">
        <v>812</v>
      </c>
      <c r="D9" s="886" t="s">
        <v>807</v>
      </c>
      <c r="E9" s="886" t="s">
        <v>807</v>
      </c>
      <c r="F9" s="886" t="s">
        <v>807</v>
      </c>
      <c r="G9" s="886" t="s">
        <v>807</v>
      </c>
      <c r="H9" s="887"/>
      <c r="I9" s="704"/>
      <c r="N9" s="678"/>
    </row>
    <row r="10" spans="1:17" ht="9.75" customHeight="1">
      <c r="A10" s="719"/>
      <c r="B10" s="699"/>
      <c r="C10" s="885"/>
      <c r="D10" s="889"/>
      <c r="E10" s="787"/>
      <c r="F10" s="787"/>
      <c r="G10" s="787"/>
      <c r="H10" s="890"/>
      <c r="I10" s="704"/>
      <c r="N10" s="678"/>
    </row>
    <row r="11" spans="1:17" ht="15.75">
      <c r="A11" s="719" t="s">
        <v>98</v>
      </c>
      <c r="B11" s="720"/>
      <c r="C11" s="891" t="s">
        <v>847</v>
      </c>
      <c r="D11" s="892">
        <v>5</v>
      </c>
      <c r="E11" s="892">
        <v>1385</v>
      </c>
      <c r="F11" s="892">
        <v>4425</v>
      </c>
      <c r="G11" s="892">
        <v>-606</v>
      </c>
      <c r="H11" s="893"/>
      <c r="I11" s="704"/>
      <c r="N11" s="678"/>
    </row>
    <row r="12" spans="1:17" ht="15.75">
      <c r="A12" s="719" t="s">
        <v>99</v>
      </c>
      <c r="B12" s="720"/>
      <c r="C12" s="894" t="s">
        <v>814</v>
      </c>
      <c r="D12" s="892">
        <v>-620</v>
      </c>
      <c r="E12" s="892">
        <v>815</v>
      </c>
      <c r="F12" s="892">
        <v>4039</v>
      </c>
      <c r="G12" s="892">
        <v>-796</v>
      </c>
      <c r="H12" s="893"/>
      <c r="I12" s="704"/>
      <c r="N12" s="678"/>
    </row>
    <row r="13" spans="1:17" ht="15.75">
      <c r="A13" s="719" t="s">
        <v>100</v>
      </c>
      <c r="B13" s="720"/>
      <c r="C13" s="895" t="s">
        <v>815</v>
      </c>
      <c r="D13" s="892">
        <v>458</v>
      </c>
      <c r="E13" s="892">
        <v>401</v>
      </c>
      <c r="F13" s="892">
        <v>328</v>
      </c>
      <c r="G13" s="892">
        <v>224</v>
      </c>
      <c r="H13" s="893"/>
      <c r="I13" s="704"/>
      <c r="N13" s="678"/>
    </row>
    <row r="14" spans="1:17" ht="15.75">
      <c r="A14" s="719" t="s">
        <v>101</v>
      </c>
      <c r="B14" s="720"/>
      <c r="C14" s="895" t="s">
        <v>817</v>
      </c>
      <c r="D14" s="892">
        <v>167</v>
      </c>
      <c r="E14" s="892">
        <v>169</v>
      </c>
      <c r="F14" s="892">
        <v>58</v>
      </c>
      <c r="G14" s="892">
        <v>-34</v>
      </c>
      <c r="H14" s="893"/>
      <c r="I14" s="704"/>
      <c r="N14" s="678"/>
    </row>
    <row r="15" spans="1:17" ht="16.5" thickBot="1">
      <c r="A15" s="719" t="s">
        <v>102</v>
      </c>
      <c r="B15" s="720"/>
      <c r="C15" s="896" t="s">
        <v>819</v>
      </c>
      <c r="D15" s="892">
        <v>0</v>
      </c>
      <c r="E15" s="892">
        <v>0</v>
      </c>
      <c r="F15" s="892">
        <v>0</v>
      </c>
      <c r="G15" s="892">
        <v>0</v>
      </c>
      <c r="H15" s="893"/>
      <c r="I15" s="704"/>
      <c r="N15" s="678"/>
    </row>
    <row r="16" spans="1:17" ht="16.5" thickBot="1">
      <c r="A16" s="897" t="s">
        <v>277</v>
      </c>
      <c r="B16" s="720"/>
      <c r="C16" s="898" t="s">
        <v>820</v>
      </c>
      <c r="D16" s="892">
        <v>156</v>
      </c>
      <c r="E16" s="892">
        <v>160</v>
      </c>
      <c r="F16" s="892">
        <v>39</v>
      </c>
      <c r="G16" s="892">
        <v>-57</v>
      </c>
      <c r="H16" s="893"/>
      <c r="I16" s="704"/>
      <c r="N16" s="678"/>
    </row>
    <row r="17" spans="1:14" ht="15.75">
      <c r="A17" s="829" t="s">
        <v>103</v>
      </c>
      <c r="B17" s="720"/>
      <c r="C17" s="899" t="s">
        <v>821</v>
      </c>
      <c r="D17" s="900"/>
      <c r="E17" s="900"/>
      <c r="F17" s="900"/>
      <c r="G17" s="900"/>
      <c r="H17" s="901"/>
      <c r="I17" s="704"/>
      <c r="N17" s="678"/>
    </row>
    <row r="18" spans="1:14" ht="15.75">
      <c r="A18" s="829" t="s">
        <v>104</v>
      </c>
      <c r="B18" s="720"/>
      <c r="C18" s="899" t="s">
        <v>822</v>
      </c>
      <c r="D18" s="900"/>
      <c r="E18" s="900"/>
      <c r="F18" s="900"/>
      <c r="G18" s="900"/>
      <c r="H18" s="901"/>
      <c r="I18" s="704"/>
      <c r="N18" s="678"/>
    </row>
    <row r="19" spans="1:14" ht="15.75">
      <c r="A19" s="719"/>
      <c r="B19" s="699"/>
      <c r="C19" s="902"/>
      <c r="D19" s="903"/>
      <c r="E19" s="904"/>
      <c r="F19" s="904"/>
      <c r="G19" s="904"/>
      <c r="H19" s="893"/>
      <c r="I19" s="704"/>
      <c r="N19" s="678"/>
    </row>
    <row r="20" spans="1:14" ht="15.75">
      <c r="A20" s="719" t="s">
        <v>105</v>
      </c>
      <c r="B20" s="720"/>
      <c r="C20" s="891" t="s">
        <v>823</v>
      </c>
      <c r="D20" s="905">
        <v>247</v>
      </c>
      <c r="E20" s="905">
        <v>1605</v>
      </c>
      <c r="F20" s="905">
        <v>2202</v>
      </c>
      <c r="G20" s="905">
        <v>1949</v>
      </c>
      <c r="H20" s="1118" t="s">
        <v>902</v>
      </c>
      <c r="I20" s="704"/>
      <c r="N20" s="678"/>
    </row>
    <row r="21" spans="1:14" ht="15.75">
      <c r="A21" s="829" t="s">
        <v>106</v>
      </c>
      <c r="B21" s="720"/>
      <c r="C21" s="899" t="s">
        <v>825</v>
      </c>
      <c r="D21" s="900"/>
      <c r="E21" s="900"/>
      <c r="F21" s="900"/>
      <c r="G21" s="900"/>
      <c r="H21" s="901"/>
      <c r="I21" s="704"/>
      <c r="N21" s="678"/>
    </row>
    <row r="22" spans="1:14" ht="15.75">
      <c r="A22" s="829" t="s">
        <v>107</v>
      </c>
      <c r="B22" s="720"/>
      <c r="C22" s="899" t="s">
        <v>826</v>
      </c>
      <c r="D22" s="900"/>
      <c r="E22" s="900"/>
      <c r="F22" s="900"/>
      <c r="G22" s="900"/>
      <c r="H22" s="901"/>
      <c r="I22" s="704"/>
      <c r="N22" s="678"/>
    </row>
    <row r="23" spans="1:14" ht="15.75">
      <c r="A23" s="719"/>
      <c r="B23" s="851"/>
      <c r="C23" s="863"/>
      <c r="D23" s="903"/>
      <c r="E23" s="904"/>
      <c r="F23" s="904"/>
      <c r="G23" s="904"/>
      <c r="H23" s="893"/>
      <c r="I23" s="704"/>
      <c r="N23" s="678"/>
    </row>
    <row r="24" spans="1:14" ht="15.75">
      <c r="A24" s="719" t="s">
        <v>108</v>
      </c>
      <c r="B24" s="720"/>
      <c r="C24" s="906" t="s">
        <v>827</v>
      </c>
      <c r="D24" s="905">
        <v>180</v>
      </c>
      <c r="E24" s="905">
        <v>31</v>
      </c>
      <c r="F24" s="905">
        <v>155</v>
      </c>
      <c r="G24" s="905">
        <v>62</v>
      </c>
      <c r="H24" s="893"/>
      <c r="I24" s="704"/>
      <c r="N24" s="678"/>
    </row>
    <row r="25" spans="1:14" ht="15.75">
      <c r="A25" s="719"/>
      <c r="B25" s="851"/>
      <c r="C25" s="863"/>
      <c r="D25" s="903"/>
      <c r="E25" s="904"/>
      <c r="F25" s="904"/>
      <c r="G25" s="904"/>
      <c r="H25" s="893"/>
      <c r="I25" s="704"/>
      <c r="N25" s="678"/>
    </row>
    <row r="26" spans="1:14" ht="15.75">
      <c r="A26" s="719" t="s">
        <v>317</v>
      </c>
      <c r="B26" s="720"/>
      <c r="C26" s="891" t="s">
        <v>829</v>
      </c>
      <c r="D26" s="905">
        <v>2647</v>
      </c>
      <c r="E26" s="905">
        <v>922</v>
      </c>
      <c r="F26" s="905">
        <v>5018</v>
      </c>
      <c r="G26" s="905">
        <v>385</v>
      </c>
      <c r="H26" s="893"/>
      <c r="I26" s="704"/>
      <c r="N26" s="678"/>
    </row>
    <row r="27" spans="1:14" ht="15.75">
      <c r="A27" s="829" t="s">
        <v>318</v>
      </c>
      <c r="B27" s="720"/>
      <c r="C27" s="899" t="s">
        <v>825</v>
      </c>
      <c r="D27" s="900"/>
      <c r="E27" s="900"/>
      <c r="F27" s="900"/>
      <c r="G27" s="900"/>
      <c r="H27" s="901"/>
      <c r="I27" s="704"/>
      <c r="N27" s="678"/>
    </row>
    <row r="28" spans="1:14" ht="15.75">
      <c r="A28" s="829" t="s">
        <v>319</v>
      </c>
      <c r="B28" s="720"/>
      <c r="C28" s="899" t="s">
        <v>826</v>
      </c>
      <c r="D28" s="900"/>
      <c r="E28" s="900"/>
      <c r="F28" s="900"/>
      <c r="G28" s="900"/>
      <c r="H28" s="901"/>
      <c r="I28" s="704"/>
      <c r="N28" s="678"/>
    </row>
    <row r="29" spans="1:14" ht="15.75">
      <c r="A29" s="719" t="s">
        <v>320</v>
      </c>
      <c r="B29" s="720"/>
      <c r="C29" s="891" t="s">
        <v>831</v>
      </c>
      <c r="D29" s="905">
        <v>-11196</v>
      </c>
      <c r="E29" s="905">
        <v>-949</v>
      </c>
      <c r="F29" s="905">
        <v>3515</v>
      </c>
      <c r="G29" s="905">
        <v>-2951</v>
      </c>
      <c r="H29" s="893"/>
      <c r="I29" s="704"/>
      <c r="N29" s="678"/>
    </row>
    <row r="30" spans="1:14" ht="15.75">
      <c r="A30" s="829" t="s">
        <v>321</v>
      </c>
      <c r="B30" s="720"/>
      <c r="C30" s="899" t="s">
        <v>825</v>
      </c>
      <c r="D30" s="900"/>
      <c r="E30" s="900"/>
      <c r="F30" s="900"/>
      <c r="G30" s="900"/>
      <c r="H30" s="901"/>
      <c r="I30" s="704"/>
      <c r="N30" s="678"/>
    </row>
    <row r="31" spans="1:14" ht="15.75">
      <c r="A31" s="829" t="s">
        <v>322</v>
      </c>
      <c r="B31" s="720"/>
      <c r="C31" s="899" t="s">
        <v>826</v>
      </c>
      <c r="D31" s="900"/>
      <c r="E31" s="900"/>
      <c r="F31" s="900"/>
      <c r="G31" s="900"/>
      <c r="H31" s="901"/>
      <c r="I31" s="704"/>
      <c r="N31" s="678"/>
    </row>
    <row r="32" spans="1:14" ht="15.75">
      <c r="A32" s="719"/>
      <c r="B32" s="851"/>
      <c r="C32" s="863"/>
      <c r="D32" s="903"/>
      <c r="E32" s="904"/>
      <c r="F32" s="904"/>
      <c r="G32" s="904"/>
      <c r="H32" s="893"/>
      <c r="I32" s="704"/>
      <c r="N32" s="678"/>
    </row>
    <row r="33" spans="1:255" ht="15.75">
      <c r="A33" s="719" t="s">
        <v>109</v>
      </c>
      <c r="B33" s="720"/>
      <c r="C33" s="891" t="s">
        <v>846</v>
      </c>
      <c r="D33" s="905" t="s">
        <v>708</v>
      </c>
      <c r="E33" s="905" t="s">
        <v>708</v>
      </c>
      <c r="F33" s="905" t="s">
        <v>708</v>
      </c>
      <c r="G33" s="905" t="s">
        <v>708</v>
      </c>
      <c r="H33" s="893"/>
      <c r="I33" s="704"/>
      <c r="N33" s="678"/>
    </row>
    <row r="34" spans="1:255" ht="15.75">
      <c r="A34" s="719" t="s">
        <v>110</v>
      </c>
      <c r="B34" s="720"/>
      <c r="C34" s="891" t="s">
        <v>845</v>
      </c>
      <c r="D34" s="905">
        <v>11335</v>
      </c>
      <c r="E34" s="905">
        <v>15583</v>
      </c>
      <c r="F34" s="905">
        <v>7767</v>
      </c>
      <c r="G34" s="905">
        <v>12494</v>
      </c>
      <c r="H34" s="893"/>
      <c r="I34" s="704"/>
      <c r="N34" s="678"/>
    </row>
    <row r="35" spans="1:255" ht="15.75">
      <c r="A35" s="829" t="s">
        <v>111</v>
      </c>
      <c r="B35" s="720"/>
      <c r="C35" s="899" t="s">
        <v>825</v>
      </c>
      <c r="D35" s="900"/>
      <c r="E35" s="900"/>
      <c r="F35" s="900"/>
      <c r="G35" s="900"/>
      <c r="H35" s="901"/>
      <c r="I35" s="704"/>
      <c r="N35" s="678"/>
    </row>
    <row r="36" spans="1:255" ht="15.75">
      <c r="A36" s="829" t="s">
        <v>112</v>
      </c>
      <c r="B36" s="720"/>
      <c r="C36" s="899" t="s">
        <v>826</v>
      </c>
      <c r="D36" s="900"/>
      <c r="E36" s="900"/>
      <c r="F36" s="900"/>
      <c r="G36" s="900"/>
      <c r="H36" s="901"/>
      <c r="I36" s="704"/>
      <c r="N36" s="678"/>
    </row>
    <row r="37" spans="1:255" ht="15.75">
      <c r="A37" s="719"/>
      <c r="B37" s="907"/>
      <c r="C37" s="863"/>
      <c r="D37" s="903"/>
      <c r="E37" s="904"/>
      <c r="F37" s="904"/>
      <c r="G37" s="904"/>
      <c r="H37" s="893"/>
      <c r="I37" s="704"/>
      <c r="N37" s="678"/>
    </row>
    <row r="38" spans="1:255" ht="15.75">
      <c r="A38" s="719" t="s">
        <v>113</v>
      </c>
      <c r="B38" s="720"/>
      <c r="C38" s="891" t="s">
        <v>834</v>
      </c>
      <c r="D38" s="905">
        <v>-6595</v>
      </c>
      <c r="E38" s="905">
        <v>-7602</v>
      </c>
      <c r="F38" s="905">
        <v>-8319</v>
      </c>
      <c r="G38" s="905">
        <v>-5847</v>
      </c>
      <c r="H38" s="893"/>
      <c r="I38" s="704"/>
      <c r="N38" s="678"/>
    </row>
    <row r="39" spans="1:255" ht="15.75">
      <c r="A39" s="829" t="s">
        <v>114</v>
      </c>
      <c r="B39" s="720"/>
      <c r="C39" s="899" t="s">
        <v>825</v>
      </c>
      <c r="D39" s="900">
        <v>-6533</v>
      </c>
      <c r="E39" s="900">
        <v>-7495</v>
      </c>
      <c r="F39" s="900">
        <v>-8220</v>
      </c>
      <c r="G39" s="900">
        <v>-5756</v>
      </c>
      <c r="H39" s="901" t="s">
        <v>844</v>
      </c>
      <c r="I39" s="704"/>
      <c r="N39" s="678"/>
    </row>
    <row r="40" spans="1:255" ht="15.75">
      <c r="A40" s="829" t="s">
        <v>115</v>
      </c>
      <c r="B40" s="720"/>
      <c r="C40" s="899" t="s">
        <v>826</v>
      </c>
      <c r="D40" s="900">
        <v>157</v>
      </c>
      <c r="E40" s="900">
        <v>107</v>
      </c>
      <c r="F40" s="900">
        <v>42</v>
      </c>
      <c r="G40" s="900">
        <v>233</v>
      </c>
      <c r="H40" s="901" t="s">
        <v>843</v>
      </c>
      <c r="I40" s="704"/>
      <c r="N40" s="678"/>
    </row>
    <row r="41" spans="1:255" ht="15.75">
      <c r="A41" s="829" t="s">
        <v>116</v>
      </c>
      <c r="B41" s="720"/>
      <c r="C41" s="899" t="s">
        <v>836</v>
      </c>
      <c r="D41" s="900">
        <v>-219</v>
      </c>
      <c r="E41" s="900">
        <v>-214</v>
      </c>
      <c r="F41" s="900">
        <v>-141</v>
      </c>
      <c r="G41" s="900">
        <v>-324</v>
      </c>
      <c r="H41" s="901" t="s">
        <v>865</v>
      </c>
      <c r="I41" s="704"/>
      <c r="N41" s="678"/>
    </row>
    <row r="42" spans="1:255" ht="16.5" thickBot="1">
      <c r="A42" s="719"/>
      <c r="B42" s="699"/>
      <c r="C42" s="863"/>
      <c r="D42" s="908"/>
      <c r="E42" s="909"/>
      <c r="F42" s="909"/>
      <c r="G42" s="909"/>
      <c r="H42" s="910"/>
      <c r="I42" s="704"/>
      <c r="N42" s="678"/>
    </row>
    <row r="43" spans="1:255" ht="17.25" thickTop="1" thickBot="1">
      <c r="A43" s="719" t="s">
        <v>117</v>
      </c>
      <c r="B43" s="720"/>
      <c r="C43" s="721" t="s">
        <v>842</v>
      </c>
      <c r="D43" s="722">
        <v>49678</v>
      </c>
      <c r="E43" s="722">
        <v>41925</v>
      </c>
      <c r="F43" s="722">
        <v>23555</v>
      </c>
      <c r="G43" s="912">
        <v>37157</v>
      </c>
      <c r="H43" s="724"/>
      <c r="I43" s="884"/>
      <c r="N43" s="678"/>
    </row>
    <row r="44" spans="1:255" ht="16.5" thickTop="1">
      <c r="A44" s="925"/>
      <c r="B44" s="842"/>
      <c r="C44" s="914" t="s">
        <v>839</v>
      </c>
      <c r="D44" s="930"/>
      <c r="E44" s="685"/>
      <c r="F44" s="685"/>
      <c r="G44" s="681"/>
      <c r="H44" s="685"/>
      <c r="I44" s="704"/>
      <c r="J44" s="678"/>
    </row>
    <row r="45" spans="1:255" ht="9" customHeight="1">
      <c r="A45" s="925"/>
      <c r="B45" s="842"/>
      <c r="C45" s="929"/>
      <c r="D45" s="928"/>
      <c r="E45" s="685"/>
      <c r="F45" s="685"/>
      <c r="G45" s="685"/>
      <c r="H45" s="685"/>
      <c r="I45" s="704"/>
      <c r="J45" s="678"/>
    </row>
    <row r="46" spans="1:255" s="816" customFormat="1" ht="15.75">
      <c r="A46" s="925"/>
      <c r="B46" s="927"/>
      <c r="C46" s="917" t="s">
        <v>840</v>
      </c>
      <c r="D46" s="926"/>
      <c r="E46" s="926"/>
      <c r="F46" s="926"/>
      <c r="G46" s="926"/>
      <c r="H46" s="926"/>
      <c r="I46" s="704"/>
      <c r="J46" s="926"/>
      <c r="K46" s="926"/>
      <c r="L46" s="926"/>
      <c r="M46" s="926"/>
      <c r="N46" s="926"/>
      <c r="O46" s="926"/>
      <c r="P46" s="926"/>
      <c r="Q46" s="926"/>
      <c r="R46" s="926"/>
      <c r="S46" s="926"/>
      <c r="T46" s="926"/>
      <c r="U46" s="926"/>
      <c r="V46" s="926"/>
      <c r="W46" s="926"/>
      <c r="X46" s="926"/>
      <c r="Y46" s="926"/>
      <c r="Z46" s="926"/>
      <c r="AA46" s="926"/>
      <c r="AB46" s="926"/>
      <c r="AC46" s="926"/>
      <c r="AD46" s="926"/>
      <c r="AE46" s="926"/>
      <c r="AF46" s="926"/>
      <c r="AG46" s="926"/>
      <c r="AH46" s="926"/>
      <c r="AI46" s="926"/>
      <c r="AJ46" s="926"/>
      <c r="AK46" s="926"/>
      <c r="AL46" s="926"/>
      <c r="AM46" s="926"/>
      <c r="AN46" s="926"/>
      <c r="AO46" s="926"/>
      <c r="AP46" s="926"/>
      <c r="AQ46" s="926"/>
      <c r="AR46" s="926"/>
      <c r="AS46" s="926"/>
      <c r="AT46" s="926"/>
      <c r="AU46" s="926"/>
      <c r="AV46" s="926"/>
      <c r="AW46" s="926"/>
      <c r="AX46" s="926"/>
      <c r="AY46" s="926"/>
      <c r="AZ46" s="926"/>
      <c r="BA46" s="926"/>
      <c r="BB46" s="926"/>
      <c r="BC46" s="926"/>
      <c r="BD46" s="926"/>
      <c r="BE46" s="926"/>
      <c r="BF46" s="926"/>
      <c r="BG46" s="926"/>
      <c r="BH46" s="926"/>
      <c r="BI46" s="926"/>
      <c r="BJ46" s="926"/>
      <c r="BK46" s="926"/>
      <c r="BL46" s="926"/>
      <c r="BM46" s="926"/>
      <c r="BN46" s="926"/>
      <c r="BO46" s="926"/>
      <c r="BP46" s="926"/>
      <c r="BQ46" s="926"/>
      <c r="BR46" s="926"/>
      <c r="BS46" s="926"/>
      <c r="BT46" s="926"/>
      <c r="BU46" s="926"/>
      <c r="BV46" s="926"/>
      <c r="BW46" s="926"/>
      <c r="BX46" s="926"/>
      <c r="BY46" s="926"/>
      <c r="BZ46" s="926"/>
      <c r="CA46" s="926"/>
      <c r="CB46" s="926"/>
      <c r="CC46" s="926"/>
      <c r="CD46" s="926"/>
      <c r="CE46" s="926"/>
      <c r="CF46" s="926"/>
      <c r="CG46" s="926"/>
      <c r="CH46" s="926"/>
      <c r="CI46" s="926"/>
      <c r="CJ46" s="926"/>
      <c r="CK46" s="926"/>
      <c r="CL46" s="926"/>
      <c r="CM46" s="926"/>
      <c r="CN46" s="926"/>
      <c r="CO46" s="926"/>
      <c r="CP46" s="926"/>
      <c r="CQ46" s="926"/>
      <c r="CR46" s="926"/>
      <c r="CS46" s="926"/>
      <c r="CT46" s="926"/>
      <c r="CU46" s="926"/>
      <c r="CV46" s="926"/>
      <c r="CW46" s="926"/>
      <c r="CX46" s="926"/>
      <c r="CY46" s="926"/>
      <c r="CZ46" s="926"/>
      <c r="DA46" s="926"/>
      <c r="DB46" s="926"/>
      <c r="DC46" s="926"/>
      <c r="DD46" s="926"/>
      <c r="DE46" s="926"/>
      <c r="DF46" s="926"/>
      <c r="DG46" s="926"/>
      <c r="DH46" s="926"/>
      <c r="DI46" s="926"/>
      <c r="DJ46" s="926"/>
      <c r="DK46" s="926"/>
      <c r="DL46" s="926"/>
      <c r="DM46" s="926"/>
      <c r="DN46" s="926"/>
      <c r="DO46" s="926"/>
      <c r="DP46" s="926"/>
      <c r="DQ46" s="926"/>
      <c r="DR46" s="926"/>
      <c r="DS46" s="926"/>
      <c r="DT46" s="926"/>
      <c r="DU46" s="926"/>
      <c r="DV46" s="926"/>
      <c r="DW46" s="926"/>
      <c r="DX46" s="926"/>
      <c r="DY46" s="926"/>
      <c r="DZ46" s="926"/>
      <c r="EA46" s="926"/>
      <c r="EB46" s="926"/>
      <c r="EC46" s="926"/>
      <c r="ED46" s="926"/>
      <c r="EE46" s="926"/>
      <c r="EF46" s="926"/>
      <c r="EG46" s="926"/>
      <c r="EH46" s="926"/>
      <c r="EI46" s="926"/>
      <c r="EJ46" s="926"/>
      <c r="EK46" s="926"/>
      <c r="EL46" s="926"/>
      <c r="EM46" s="926"/>
      <c r="EN46" s="926"/>
      <c r="EO46" s="926"/>
      <c r="EP46" s="926"/>
      <c r="EQ46" s="926"/>
      <c r="ER46" s="926"/>
      <c r="ES46" s="926"/>
      <c r="ET46" s="926"/>
      <c r="EU46" s="926"/>
      <c r="EV46" s="926"/>
      <c r="EW46" s="926"/>
      <c r="EX46" s="926"/>
      <c r="EY46" s="926"/>
      <c r="EZ46" s="926"/>
      <c r="FA46" s="926"/>
      <c r="FB46" s="926"/>
      <c r="FC46" s="926"/>
      <c r="FD46" s="926"/>
      <c r="FE46" s="926"/>
      <c r="FF46" s="926"/>
      <c r="FG46" s="926"/>
      <c r="FH46" s="926"/>
      <c r="FI46" s="926"/>
      <c r="FJ46" s="926"/>
      <c r="FK46" s="926"/>
      <c r="FL46" s="926"/>
      <c r="FM46" s="926"/>
      <c r="FN46" s="926"/>
      <c r="FO46" s="926"/>
      <c r="FP46" s="926"/>
      <c r="FQ46" s="926"/>
      <c r="FR46" s="926"/>
      <c r="FS46" s="926"/>
      <c r="FT46" s="926"/>
      <c r="FU46" s="926"/>
      <c r="FV46" s="926"/>
      <c r="FW46" s="926"/>
      <c r="FX46" s="926"/>
      <c r="FY46" s="926"/>
      <c r="FZ46" s="926"/>
      <c r="GA46" s="926"/>
      <c r="GB46" s="926"/>
      <c r="GC46" s="926"/>
      <c r="GD46" s="926"/>
      <c r="GE46" s="926"/>
      <c r="GF46" s="926"/>
      <c r="GG46" s="926"/>
      <c r="GH46" s="926"/>
      <c r="GI46" s="926"/>
      <c r="GJ46" s="926"/>
      <c r="GK46" s="926"/>
      <c r="GL46" s="926"/>
      <c r="GM46" s="926"/>
      <c r="GN46" s="926"/>
      <c r="GO46" s="926"/>
      <c r="GP46" s="926"/>
      <c r="GQ46" s="926"/>
      <c r="GR46" s="926"/>
      <c r="GS46" s="926"/>
      <c r="GT46" s="926"/>
      <c r="GU46" s="926"/>
      <c r="GV46" s="926"/>
      <c r="GW46" s="926"/>
      <c r="GX46" s="926"/>
      <c r="GY46" s="926"/>
      <c r="GZ46" s="926"/>
      <c r="HA46" s="926"/>
      <c r="HB46" s="926"/>
      <c r="HC46" s="926"/>
      <c r="HD46" s="926"/>
      <c r="HE46" s="926"/>
      <c r="HF46" s="926"/>
      <c r="HG46" s="926"/>
      <c r="HH46" s="926"/>
      <c r="HI46" s="926"/>
      <c r="HJ46" s="926"/>
      <c r="HK46" s="926"/>
      <c r="HL46" s="926"/>
      <c r="HM46" s="926"/>
      <c r="HN46" s="926"/>
      <c r="HO46" s="926"/>
      <c r="HP46" s="926"/>
      <c r="HQ46" s="926"/>
      <c r="HR46" s="926"/>
      <c r="HS46" s="926"/>
      <c r="HT46" s="926"/>
      <c r="HU46" s="926"/>
      <c r="HV46" s="926"/>
      <c r="HW46" s="926"/>
      <c r="HX46" s="926"/>
      <c r="HY46" s="926"/>
      <c r="HZ46" s="926"/>
      <c r="IA46" s="926"/>
      <c r="IB46" s="926"/>
      <c r="IC46" s="926"/>
      <c r="ID46" s="926"/>
      <c r="IE46" s="926"/>
      <c r="IF46" s="926"/>
      <c r="IG46" s="926"/>
      <c r="IH46" s="926"/>
      <c r="II46" s="926"/>
      <c r="IJ46" s="926"/>
      <c r="IK46" s="926"/>
      <c r="IL46" s="926"/>
      <c r="IM46" s="926"/>
      <c r="IN46" s="926"/>
      <c r="IO46" s="926"/>
      <c r="IP46" s="926"/>
      <c r="IQ46" s="926"/>
      <c r="IR46" s="926"/>
      <c r="IS46" s="926"/>
      <c r="IT46" s="926"/>
      <c r="IU46" s="926"/>
    </row>
    <row r="47" spans="1:255" ht="26.25">
      <c r="A47" s="925"/>
      <c r="B47" s="842"/>
      <c r="C47" s="700" t="s">
        <v>841</v>
      </c>
      <c r="D47" s="924"/>
      <c r="E47" s="684"/>
      <c r="F47" s="685"/>
      <c r="G47" s="799"/>
      <c r="H47" s="685"/>
      <c r="I47" s="704"/>
      <c r="J47" s="678"/>
    </row>
    <row r="48" spans="1:255" ht="12" customHeight="1" thickBot="1">
      <c r="A48" s="923"/>
      <c r="B48" s="922"/>
      <c r="C48" s="919"/>
      <c r="D48" s="849"/>
      <c r="E48" s="849"/>
      <c r="F48" s="849"/>
      <c r="G48" s="849"/>
      <c r="H48" s="849"/>
      <c r="I48" s="806"/>
      <c r="K48" s="678"/>
    </row>
    <row r="49" spans="1:11" ht="16.5" thickTop="1">
      <c r="A49" s="685"/>
      <c r="B49" s="686"/>
      <c r="K49" s="678"/>
    </row>
    <row r="50" spans="1:11">
      <c r="A50" s="685"/>
    </row>
    <row r="51" spans="1:11" ht="30" customHeight="1">
      <c r="A51" s="685"/>
      <c r="C51" s="812" t="s">
        <v>733</v>
      </c>
      <c r="D51" s="1137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7"/>
      <c r="F51" s="1137"/>
      <c r="G51" s="1137"/>
      <c r="H51" s="813"/>
      <c r="I51" s="814"/>
    </row>
    <row r="52" spans="1:11" ht="15.75">
      <c r="A52" s="685"/>
      <c r="C52" s="817" t="s">
        <v>777</v>
      </c>
      <c r="D52" s="920"/>
      <c r="E52" s="921"/>
      <c r="F52" s="921"/>
      <c r="G52" s="921"/>
      <c r="H52" s="683"/>
      <c r="I52" s="818"/>
    </row>
    <row r="53" spans="1:11" ht="23.25">
      <c r="A53" s="685"/>
      <c r="C53" s="819" t="s">
        <v>323</v>
      </c>
      <c r="D53" s="820">
        <f>IF(D43="M",0,D43)-IF(D8="M",0,D8)-IF(D11="M",0,D11)-IF(D20="M",0,D20)-IF(D24="M",0,D24)-IF(D26="M",0,D26)-IF(D29="M",0,D29)-IF(D33="M",0,D33)-IF(D34="M",0,D34)-IF(D38="M",0,D38)</f>
        <v>0</v>
      </c>
      <c r="E53" s="820">
        <f>IF(E43="M",0,E43)-IF(E8="M",0,E8)-IF(E11="M",0,E11)-IF(E20="M",0,E20)-IF(E24="M",0,E24)-IF(E26="M",0,E26)-IF(E29="M",0,E29)-IF(E33="M",0,E33)-IF(E34="M",0,E34)-IF(E38="M",0,E38)</f>
        <v>0</v>
      </c>
      <c r="F53" s="820">
        <f>IF(F43="M",0,F43)-IF(F8="M",0,F8)-IF(F11="M",0,F11)-IF(F20="M",0,F20)-IF(F24="M",0,F24)-IF(F26="M",0,F26)-IF(F29="M",0,F29)-IF(F33="M",0,F33)-IF(F34="M",0,F34)-IF(F38="M",0,F38)</f>
        <v>0</v>
      </c>
      <c r="G53" s="820">
        <f>IF(G43="M",0,G43)-IF(G8="M",0,G8)-IF(G11="M",0,G11)-IF(G20="M",0,G20)-IF(G24="M",0,G24)-IF(G26="M",0,G26)-IF(G29="M",0,G29)-IF(G33="M",0,G33)-IF(G34="M",0,G34)-IF(G38="M",0,G38)</f>
        <v>0</v>
      </c>
      <c r="H53" s="683"/>
      <c r="I53" s="818"/>
    </row>
    <row r="54" spans="1:11" ht="15.75">
      <c r="A54" s="685"/>
      <c r="C54" s="819" t="s">
        <v>34</v>
      </c>
      <c r="D54" s="820">
        <f>IF(D11="M",0,D11)-IF(D12="M",0,D12)-IF(D13="M",0,D13)-IF(D14="M",0,D14)</f>
        <v>0</v>
      </c>
      <c r="E54" s="820">
        <f>IF(E11="M",0,E11)-IF(E12="M",0,E12)-IF(E13="M",0,E13)-IF(E14="M",0,E14)</f>
        <v>0</v>
      </c>
      <c r="F54" s="820">
        <f>IF(F11="M",0,F11)-IF(F12="M",0,F12)-IF(F13="M",0,F13)-IF(F14="M",0,F14)</f>
        <v>0</v>
      </c>
      <c r="G54" s="820">
        <f>IF(G11="M",0,G11)-IF(G12="M",0,G12)-IF(G13="M",0,G13)-IF(G14="M",0,G14)</f>
        <v>0</v>
      </c>
      <c r="H54" s="683"/>
      <c r="I54" s="818"/>
    </row>
    <row r="55" spans="1:11" ht="15.75">
      <c r="A55" s="685"/>
      <c r="C55" s="819" t="s">
        <v>35</v>
      </c>
      <c r="D55" s="820">
        <f>D38-SUM(D39:D42)</f>
        <v>0</v>
      </c>
      <c r="E55" s="820">
        <f>E38-SUM(E39:E42)</f>
        <v>0</v>
      </c>
      <c r="F55" s="820">
        <f>F38-SUM(F39:F42)</f>
        <v>0</v>
      </c>
      <c r="G55" s="820">
        <f>G38-SUM(G39:G42)</f>
        <v>0</v>
      </c>
      <c r="H55" s="683"/>
      <c r="I55" s="818"/>
    </row>
    <row r="56" spans="1:11" ht="15.75">
      <c r="A56" s="685"/>
      <c r="C56" s="823" t="s">
        <v>778</v>
      </c>
      <c r="D56" s="824"/>
      <c r="E56" s="824"/>
      <c r="F56" s="824"/>
      <c r="G56" s="824"/>
      <c r="H56" s="683"/>
      <c r="I56" s="818"/>
    </row>
    <row r="57" spans="1:11" ht="15.75">
      <c r="A57" s="681"/>
      <c r="C57" s="825" t="s">
        <v>36</v>
      </c>
      <c r="D57" s="826">
        <f>IF('Table 1'!E13="M",0,'Table 1'!E13)-IF('Table 2C'!D43="M",0,'Table 2C'!D43)</f>
        <v>0</v>
      </c>
      <c r="E57" s="826">
        <f>IF('Table 1'!F13="M",0,'Table 1'!F13)-IF('Table 2C'!E43="M",0,'Table 2C'!E43)</f>
        <v>0</v>
      </c>
      <c r="F57" s="826">
        <f>IF('Table 1'!G13="M",0,'Table 1'!G13)-IF('Table 2C'!F43="M",0,'Table 2C'!F43)</f>
        <v>0</v>
      </c>
      <c r="G57" s="826">
        <f>IF('Table 1'!H13="M",0,'Table 1'!H13)-IF('Table 2C'!G43="M",0,'Table 2C'!G43)</f>
        <v>0</v>
      </c>
      <c r="H57" s="827"/>
      <c r="I57" s="828"/>
    </row>
    <row r="58" spans="1:11">
      <c r="A58" s="681"/>
    </row>
    <row r="59" spans="1:11">
      <c r="A59" s="681"/>
    </row>
    <row r="60" spans="1:11">
      <c r="A60" s="681"/>
    </row>
    <row r="61" spans="1:11">
      <c r="A61" s="685"/>
    </row>
    <row r="62" spans="1:11">
      <c r="A62" s="685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6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2016</v>
      </c>
      <c r="E5" s="347">
        <f>'Tabulka 1'!F5</f>
        <v>2017</v>
      </c>
      <c r="F5" s="347">
        <f>'Tabulka 1'!G5</f>
        <v>2018</v>
      </c>
      <c r="G5" s="347">
        <f>'Tabulka 1'!H5</f>
        <v>2019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30/09/2020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2147</v>
      </c>
      <c r="E8" s="94">
        <v>11245</v>
      </c>
      <c r="F8" s="94">
        <v>16835</v>
      </c>
      <c r="G8" s="595">
        <v>12709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0</v>
      </c>
      <c r="E11" s="141">
        <v>0</v>
      </c>
      <c r="F11" s="141">
        <v>-13</v>
      </c>
      <c r="G11" s="141">
        <v>0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0</v>
      </c>
      <c r="E14" s="141">
        <v>0</v>
      </c>
      <c r="F14" s="141">
        <v>-13</v>
      </c>
      <c r="G14" s="141">
        <v>0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267</v>
      </c>
      <c r="E20" s="152">
        <v>180</v>
      </c>
      <c r="F20" s="152">
        <v>43</v>
      </c>
      <c r="G20" s="152">
        <v>-262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-4564</v>
      </c>
      <c r="E26" s="152">
        <v>-8066</v>
      </c>
      <c r="F26" s="152">
        <v>-5741</v>
      </c>
      <c r="G26" s="152">
        <v>-7076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6</v>
      </c>
      <c r="E34" s="152">
        <v>-7</v>
      </c>
      <c r="F34" s="152">
        <v>-37</v>
      </c>
      <c r="G34" s="152">
        <v>-4</v>
      </c>
      <c r="H34" s="1117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7030</v>
      </c>
      <c r="E38" s="152">
        <v>4830</v>
      </c>
      <c r="F38" s="152">
        <v>5559</v>
      </c>
      <c r="G38" s="152">
        <v>6024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6055</v>
      </c>
      <c r="E39" s="586">
        <v>5023</v>
      </c>
      <c r="F39" s="586">
        <v>4177</v>
      </c>
      <c r="G39" s="586">
        <v>3840</v>
      </c>
      <c r="H39" s="606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6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975</v>
      </c>
      <c r="E41" s="586">
        <v>-193</v>
      </c>
      <c r="F41" s="586">
        <v>1382</v>
      </c>
      <c r="G41" s="586">
        <v>2184</v>
      </c>
      <c r="H41" s="606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4886</v>
      </c>
      <c r="E43" s="95">
        <v>8182</v>
      </c>
      <c r="F43" s="95">
        <v>16646</v>
      </c>
      <c r="G43" s="95">
        <v>11391</v>
      </c>
      <c r="H43" s="1123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6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6"/>
      <c r="F51" s="1136"/>
      <c r="G51" s="1136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kogan4041</cp:lastModifiedBy>
  <cp:lastPrinted>2014-09-17T12:36:54Z</cp:lastPrinted>
  <dcterms:created xsi:type="dcterms:W3CDTF">1997-11-05T15:09:39Z</dcterms:created>
  <dcterms:modified xsi:type="dcterms:W3CDTF">2020-09-30T09:33:21Z</dcterms:modified>
</cp:coreProperties>
</file>