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tabRatio="601" activeTab="2"/>
  </bookViews>
  <sheets>
    <sheet name="Bilance P a Vý" sheetId="1" r:id="rId1"/>
    <sheet name="Souhrn Vý" sheetId="2" r:id="rId2"/>
    <sheet name="Tab.2 Ukaz" sheetId="3" r:id="rId3"/>
    <sheet name="Tab 3 mzdová" sheetId="4" r:id="rId4"/>
    <sheet name="Tab. 7 EDS_SMVS" sheetId="5" r:id="rId5"/>
    <sheet name="Tab.8 EU" sheetId="6" r:id="rId6"/>
    <sheet name="Tab. č. 9 Platy EU" sheetId="7" r:id="rId7"/>
    <sheet name="Tab.10 EU příjmy" sheetId="8" r:id="rId8"/>
    <sheet name="Příl.č 1 FKSP,RF " sheetId="9" r:id="rId9"/>
    <sheet name="NAR1-12U_I" sheetId="10" r:id="rId10"/>
    <sheet name="NAR1-12U_II" sheetId="11" r:id="rId11"/>
  </sheets>
  <externalReferences>
    <externalReference r:id="rId14"/>
    <externalReference r:id="rId15"/>
  </externalReferences>
  <definedNames>
    <definedName name="AV" localSheetId="6">'[1]301-KPR'!#REF!</definedName>
    <definedName name="AV">'[1]301-KPR'!#REF!</definedName>
    <definedName name="CBU" localSheetId="6">'[1]301-KPR'!#REF!</definedName>
    <definedName name="CBU">'[1]301-KPR'!#REF!</definedName>
    <definedName name="CSU" localSheetId="6">'[1]301-KPR'!#REF!</definedName>
    <definedName name="CSU">'[1]301-KPR'!#REF!</definedName>
    <definedName name="CUZK" localSheetId="6">'[1]301-KPR'!#REF!</definedName>
    <definedName name="CUZK">'[1]301-KPR'!#REF!</definedName>
    <definedName name="GA" localSheetId="6">'[1]301-KPR'!#REF!</definedName>
    <definedName name="GA">'[1]301-KPR'!#REF!</definedName>
    <definedName name="MDS" localSheetId="6">'[1]301-KPR'!#REF!</definedName>
    <definedName name="MDS">'[1]301-KPR'!#REF!</definedName>
    <definedName name="MK" localSheetId="6">'[1]301-KPR'!#REF!</definedName>
    <definedName name="MK">'[1]301-KPR'!#REF!</definedName>
    <definedName name="MPO" localSheetId="6">'[1]301-KPR'!#REF!</definedName>
    <definedName name="MPO">'[1]301-KPR'!#REF!</definedName>
    <definedName name="MS" localSheetId="6">'[1]301-KPR'!#REF!</definedName>
    <definedName name="MS">'[1]301-KPR'!#REF!</definedName>
    <definedName name="MSMT" localSheetId="6">'[1]301-KPR'!#REF!</definedName>
    <definedName name="MSMT">'[1]301-KPR'!#REF!</definedName>
    <definedName name="MZdr" localSheetId="6">'[1]301-KPR'!#REF!</definedName>
    <definedName name="MZdr">'[1]301-KPR'!#REF!</definedName>
    <definedName name="MZe" localSheetId="6">'[1]301-KPR'!#REF!</definedName>
    <definedName name="MZe">'[1]301-KPR'!#REF!</definedName>
    <definedName name="_xlnm.Print_Titles" localSheetId="3">'Tab 3 mzdová'!$A:$A</definedName>
    <definedName name="_xlnm.Print_Titles" localSheetId="2">'Tab.2 Ukaz'!$1:$11</definedName>
    <definedName name="NKU" localSheetId="6">'[1]301-KPR'!#REF!</definedName>
    <definedName name="NKU">'[1]301-KPR'!#REF!</definedName>
    <definedName name="_xlnm.Print_Area" localSheetId="9">'NAR1-12U_I'!$A$1:$Q$29</definedName>
    <definedName name="_xlnm.Print_Area" localSheetId="6">'Tab. č. 9 Platy EU'!$A$1:$P$56</definedName>
    <definedName name="_xlnm.Print_Area" localSheetId="7">'Tab.10 EU příjmy'!$A$1:$I$82</definedName>
    <definedName name="_xlnm.Print_Area" localSheetId="5">'Tab.8 EU'!$A$1:$O$69</definedName>
    <definedName name="RRTV" localSheetId="6">'[1]301-KPR'!#REF!</definedName>
    <definedName name="RRTV">'[1]301-KPR'!#REF!</definedName>
    <definedName name="SSHR" localSheetId="6">'[1]301-KPR'!#REF!</definedName>
    <definedName name="SSHR">'[1]301-KPR'!#REF!</definedName>
    <definedName name="SUJB" localSheetId="6">'[1]301-KPR'!#REF!</definedName>
    <definedName name="SUJB">'[1]301-KPR'!#REF!</definedName>
    <definedName name="UOHS" localSheetId="6">'[1]301-KPR'!#REF!</definedName>
    <definedName name="UOHS">'[1]301-KPR'!#REF!</definedName>
    <definedName name="UPV" localSheetId="6">'[1]301-KPR'!#REF!</definedName>
    <definedName name="UPV">'[1]301-KPR'!#REF!</definedName>
    <definedName name="US" localSheetId="6">'[1]301-KPR'!#REF!</definedName>
    <definedName name="US">'[1]301-KPR'!#REF!</definedName>
    <definedName name="USIS" localSheetId="6">'[1]301-KPR'!#REF!</definedName>
    <definedName name="USIS">'[1]301-KPR'!#REF!</definedName>
  </definedNames>
  <calcPr fullCalcOnLoad="1"/>
</workbook>
</file>

<file path=xl/comments6.xml><?xml version="1.0" encoding="utf-8"?>
<comments xmlns="http://schemas.openxmlformats.org/spreadsheetml/2006/main">
  <authors>
    <author>System Service</author>
  </authors>
  <commentList>
    <comment ref="D45" authorId="0">
      <text>
        <r>
          <rPr>
            <b/>
            <sz val="8"/>
            <rFont val="Tahoma"/>
            <family val="2"/>
          </rPr>
          <t>System Service:</t>
        </r>
        <r>
          <rPr>
            <sz val="8"/>
            <rFont val="Tahoma"/>
            <family val="2"/>
          </rPr>
          <t xml:space="preserve">
vyk.NAR 1.2014, sl. 26, nástroj 36, zdroj 1</t>
        </r>
      </text>
    </comment>
    <comment ref="E45" authorId="0">
      <text>
        <r>
          <rPr>
            <b/>
            <sz val="8"/>
            <rFont val="Tahoma"/>
            <family val="2"/>
          </rPr>
          <t>System Service:</t>
        </r>
        <r>
          <rPr>
            <sz val="8"/>
            <rFont val="Tahoma"/>
            <family val="2"/>
          </rPr>
          <t xml:space="preserve">
vykaz NAR 1.2014, sl. 26, nástroj 36, zdroj 5</t>
        </r>
      </text>
    </comment>
    <comment ref="G45" authorId="0">
      <text>
        <r>
          <rPr>
            <b/>
            <sz val="8"/>
            <rFont val="Tahoma"/>
            <family val="2"/>
          </rPr>
          <t>System Service:</t>
        </r>
        <r>
          <rPr>
            <sz val="8"/>
            <rFont val="Tahoma"/>
            <family val="2"/>
          </rPr>
          <t xml:space="preserve">
vyk NAR 12.2013 sl. 27,nástroj 36, zdr.1</t>
        </r>
      </text>
    </comment>
    <comment ref="H45" authorId="0">
      <text>
        <r>
          <rPr>
            <b/>
            <sz val="8"/>
            <rFont val="Tahoma"/>
            <family val="2"/>
          </rPr>
          <t>System Service:</t>
        </r>
        <r>
          <rPr>
            <sz val="8"/>
            <rFont val="Tahoma"/>
            <family val="2"/>
          </rPr>
          <t xml:space="preserve">
vykaz NAR 12.2013, sl. 27, nástroj 36, zdroj 5</t>
        </r>
      </text>
    </comment>
  </commentList>
</comments>
</file>

<file path=xl/sharedStrings.xml><?xml version="1.0" encoding="utf-8"?>
<sst xmlns="http://schemas.openxmlformats.org/spreadsheetml/2006/main" count="1157" uniqueCount="833">
  <si>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</si>
  <si>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</si>
  <si>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</si>
  <si>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</si>
  <si>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</si>
  <si>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</si>
  <si>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</si>
  <si>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</si>
  <si>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              Podíl na vybraných clech</t>
  </si>
  <si>
    <t>14 -1409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</si>
  <si>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</si>
  <si>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</si>
  <si>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</si>
  <si>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</si>
  <si>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tom:  Daň dědická, darovací a z převodu nemovitostí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</si>
  <si>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</si>
  <si>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</si>
  <si>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</si>
  <si>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</si>
  <si>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>kap313:</t>
  </si>
  <si>
    <t>Fin ř.7121;</t>
  </si>
  <si>
    <t>kap307,312,314,336;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</si>
  <si>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</si>
  <si>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</si>
  <si>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</si>
  <si>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</si>
  <si>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>Povinné pojistné</t>
  </si>
  <si>
    <t>170 **)</t>
  </si>
  <si>
    <t>1119,1129,1219,1409,1529</t>
  </si>
  <si>
    <t xml:space="preserve"> Ostatní daňové příjmy</t>
  </si>
  <si>
    <t>1 - 16</t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</si>
  <si>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</si>
  <si>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</si>
  <si>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</si>
  <si>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</si>
  <si>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</si>
  <si>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>Výnosy z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</si>
  <si>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</si>
  <si>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</si>
  <si>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</si>
  <si>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</si>
  <si>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</si>
  <si>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</si>
  <si>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</si>
  <si>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</si>
  <si>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</si>
  <si>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</si>
  <si>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</si>
  <si>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</si>
  <si>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</si>
  <si>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</si>
  <si>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</si>
  <si>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</si>
  <si>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</si>
  <si>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</si>
  <si>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</si>
  <si>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t xml:space="preserve"> Příjmy z prodeje dlouhodobého majetku 
  a ostatní kapitálové příjmy  </t>
  </si>
  <si>
    <t xml:space="preserve"> Příjmy z prodeje dlouhodobého finančního majetku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</si>
  <si>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</si>
  <si>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</si>
  <si>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</si>
  <si>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</si>
  <si>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</si>
  <si>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</si>
  <si>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</si>
  <si>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</si>
  <si>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</si>
  <si>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</si>
  <si>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</si>
  <si>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</si>
  <si>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</si>
  <si>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</si>
  <si>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</si>
  <si>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</si>
  <si>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</si>
  <si>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</si>
  <si>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</si>
  <si>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</si>
  <si>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</si>
  <si>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</si>
  <si>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</si>
  <si>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</si>
  <si>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</si>
  <si>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</si>
  <si>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</si>
  <si>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</si>
  <si>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</si>
  <si>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</si>
  <si>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</si>
  <si>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</si>
  <si>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</si>
  <si>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</si>
  <si>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</si>
  <si>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</si>
  <si>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</si>
  <si>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</si>
  <si>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</si>
  <si>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</si>
  <si>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</si>
  <si>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</si>
  <si>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</si>
  <si>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</si>
  <si>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</si>
  <si>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</si>
  <si>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</si>
  <si>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</si>
  <si>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</si>
  <si>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</si>
  <si>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</si>
  <si>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</si>
  <si>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</si>
  <si>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</si>
  <si>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</si>
  <si>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</si>
  <si>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</si>
  <si>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</si>
  <si>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</si>
  <si>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t xml:space="preserve">   z toho: Neinvestiční transfery státním fondům</t>
  </si>
  <si>
    <t xml:space="preserve">                Neinvestiční transfery prostředků 
                do státních finančních aktiv  </t>
  </si>
  <si>
    <t xml:space="preserve">     v tom: Neinvestiční transfery obcím</t>
  </si>
  <si>
    <t>Kapitola: 345 - Český statistický úřad</t>
  </si>
  <si>
    <t>KOP</t>
  </si>
  <si>
    <t>IOP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</si>
  <si>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</si>
  <si>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</si>
  <si>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</si>
  <si>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</si>
  <si>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</si>
  <si>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</si>
  <si>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</si>
  <si>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</si>
  <si>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</si>
  <si>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</si>
  <si>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</si>
  <si>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</si>
  <si>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</si>
  <si>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</si>
  <si>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</si>
  <si>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</si>
  <si>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důchodu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</si>
  <si>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</si>
  <si>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</si>
  <si>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</si>
  <si>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</si>
  <si>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</si>
  <si>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</si>
  <si>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</si>
  <si>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</si>
  <si>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</si>
  <si>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</si>
  <si>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</si>
  <si>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</si>
  <si>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</si>
  <si>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</si>
  <si>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</si>
  <si>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</si>
  <si>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</si>
  <si>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</si>
  <si>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t xml:space="preserve">    z toho: Investiční transfery státním finančním aktivům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</si>
  <si>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</si>
  <si>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</si>
  <si>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</si>
  <si>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</si>
  <si>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</si>
  <si>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</si>
  <si>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>Investiční transfery příspěvkovým a podobným organizacím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</si>
  <si>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</si>
  <si>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</si>
  <si>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</si>
  <si>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</si>
  <si>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</si>
  <si>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</si>
  <si>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</si>
  <si>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</si>
  <si>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</si>
  <si>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</si>
  <si>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</si>
  <si>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</si>
  <si>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</si>
  <si>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</si>
  <si>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</si>
  <si>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</si>
  <si>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</si>
  <si>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</si>
  <si>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</si>
  <si>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</si>
  <si>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</si>
  <si>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</si>
  <si>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>Uhrazené splátky krátkodobých vydaných dluhopisů</t>
  </si>
  <si>
    <t xml:space="preserve">Krátkodobé přijaté půjčené prostředky </t>
  </si>
  <si>
    <t>Uhrazené splátky krátkodobých přijatých půjčených prostředky</t>
  </si>
  <si>
    <t xml:space="preserve"> Změna stavu krátkodobých prostředků
 na bankovních účtech</t>
  </si>
  <si>
    <t>Aktivní krátkodobé operace řízení likvidity - příjmy</t>
  </si>
  <si>
    <t xml:space="preserve">Aktivní krátkodobé operace řízení likvidity - výdaje </t>
  </si>
  <si>
    <t xml:space="preserve"> Krátkodobé financování   </t>
  </si>
  <si>
    <t xml:space="preserve"> Dlouhodobé vydané dluhopisy</t>
  </si>
  <si>
    <t>Uhrazené splátky dlouhodobých vydaných dluhopisů</t>
  </si>
  <si>
    <t>Aktivní dlouhodobé operace řízení likvidity - výdaje</t>
  </si>
  <si>
    <t xml:space="preserve"> Dlouhodobé financování   </t>
  </si>
  <si>
    <t xml:space="preserve"> Financování z tuzemska celkem</t>
  </si>
  <si>
    <t>Aktivní krátkodobé operace řízení likvidity - výdaje</t>
  </si>
  <si>
    <t>Dlouhodobé vydané dluhopisy</t>
  </si>
  <si>
    <t xml:space="preserve"> Dlouhodobé přijaté půjčené prostředky    </t>
  </si>
  <si>
    <t>Uhrazené splátky dlouhodobých přijatých půjčených prostředků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</si>
  <si>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</si>
  <si>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</si>
  <si>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</si>
  <si>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</si>
  <si>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</si>
  <si>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</si>
  <si>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Vysvětlivky:</t>
  </si>
  <si>
    <t>*) Příjmy z pojistného na SZ a příspěvek na politiku zaměstnanosti se vykazují v podrobnějším členění položek</t>
  </si>
  <si>
    <t xml:space="preserve">    na PSP 161 a 162 rozp. skladby</t>
  </si>
  <si>
    <t>POD  - pododdíl</t>
  </si>
  <si>
    <t>P      - položka</t>
  </si>
  <si>
    <t xml:space="preserve">                         v PSP 170 Ostatní daňové příjmy</t>
  </si>
  <si>
    <t>PSP  - podseskupení položek</t>
  </si>
  <si>
    <t>SP    - seskupení položek</t>
  </si>
  <si>
    <t>***) týká se kap. Operace státních finančních aktiv (od původců radioaktivních odpadů - příjem jaderného účtu)</t>
  </si>
  <si>
    <t>T      - třída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</si>
  <si>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</si>
  <si>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>345 Český statistický úřad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</si>
  <si>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</si>
  <si>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Vypracoval: (příjmení, telefon, podpis)</t>
  </si>
  <si>
    <t>Kontroloval: (příjmení, telefon, podpis)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</si>
  <si>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</si>
  <si>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</si>
  <si>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</si>
  <si>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</si>
  <si>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</si>
  <si>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</si>
  <si>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r>
      <t xml:space="preserve">       v tom: Platy zaměstnanců v pracovním
                  poměru </t>
    </r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</si>
  <si>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</si>
  <si>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</si>
  <si>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</si>
  <si>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</si>
  <si>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</si>
  <si>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</si>
  <si>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</si>
  <si>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</si>
  <si>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</si>
  <si>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</si>
  <si>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</si>
  <si>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</si>
  <si>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</si>
  <si>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</si>
  <si>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</si>
  <si>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</si>
  <si>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</si>
  <si>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</si>
  <si>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</si>
  <si>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</si>
  <si>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</si>
  <si>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</si>
  <si>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</si>
  <si>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</si>
  <si>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</si>
  <si>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 xml:space="preserve">Souhrn výdajů státního rozpočtu podle funkčního členění </t>
  </si>
  <si>
    <t>skupina</t>
  </si>
  <si>
    <t>oddíl</t>
  </si>
  <si>
    <t>pododdíl</t>
  </si>
  <si>
    <t xml:space="preserve">Schválený </t>
  </si>
  <si>
    <t>Plnění</t>
  </si>
  <si>
    <t xml:space="preserve"> Zemědělská a potravinářská činnost a rozvoj</t>
  </si>
  <si>
    <t xml:space="preserve"> Regulace zemědělské produkce, organizace trhu 
 a poskytování podpor</t>
  </si>
  <si>
    <t xml:space="preserve"> Lesní hospodářství</t>
  </si>
  <si>
    <t xml:space="preserve"> Správa v zemědělství</t>
  </si>
  <si>
    <t xml:space="preserve"> Rybářství</t>
  </si>
  <si>
    <t xml:space="preserve"> Zemědělský a lesnický výzkum a vývoj</t>
  </si>
  <si>
    <t xml:space="preserve"> Ostatní činnost a nespecifikované výdaje</t>
  </si>
  <si>
    <t xml:space="preserve"> Zemědělství, lesní hospodářství a rybářství</t>
  </si>
  <si>
    <t xml:space="preserve"> ZEMĚDĚLSTVÍ, LESNÍ HOSPODÁŘSTVÍ   
 A RYBÁŘSTVÍ</t>
  </si>
  <si>
    <t xml:space="preserve"> Záležitosti těžebního průmyslu a energetiky</t>
  </si>
  <si>
    <t xml:space="preserve"> Ostatní odvětvové a oborové záležitosti 
 v průmyslu a stavebnictví</t>
  </si>
  <si>
    <t xml:space="preserve"> Zahraniční obchod</t>
  </si>
  <si>
    <t xml:space="preserve"> Vnitřní obchod, služby a cestovní ruch</t>
  </si>
  <si>
    <t xml:space="preserve"> Správa v odvětví energetiky, průmyslu, stavebnictví, 
 obchodu a služeb</t>
  </si>
  <si>
    <t xml:space="preserve"> Výzkum a vývoj v průmyslu, stavebnictví,
 obchodu a službách</t>
  </si>
  <si>
    <t xml:space="preserve"> Průmysl, stavebnictví, obchod a služby</t>
  </si>
  <si>
    <t xml:space="preserve"> Pozemní komunikace</t>
  </si>
  <si>
    <t xml:space="preserve"> Silniční doprava</t>
  </si>
  <si>
    <t xml:space="preserve"> Vnitrozemská a námořní plavba</t>
  </si>
  <si>
    <t xml:space="preserve"> Železniční doprava</t>
  </si>
  <si>
    <t xml:space="preserve"> Civilní letecká doprava</t>
  </si>
  <si>
    <t xml:space="preserve"> Správa v dopravě</t>
  </si>
  <si>
    <t xml:space="preserve"> Doprava ostatních drah</t>
  </si>
  <si>
    <t xml:space="preserve"> Výzkum v dopravě</t>
  </si>
  <si>
    <t xml:space="preserve"> Ostatní činnost a nespecifikované výdaje v dopravě</t>
  </si>
  <si>
    <t>Vypracoval: Mgr.Z.Benešová, Ing.P.Matysková</t>
  </si>
  <si>
    <t xml:space="preserve">                   27405 2455, 27405 4219</t>
  </si>
  <si>
    <t>Přehled o stavech peněžních fondů organizačních složek státu</t>
  </si>
  <si>
    <t>FKSP</t>
  </si>
  <si>
    <t>Rezervní fond</t>
  </si>
  <si>
    <t>K a p i t o l a</t>
  </si>
  <si>
    <t>Změna stavu</t>
  </si>
  <si>
    <t>3=2-1</t>
  </si>
  <si>
    <t>6=5-4</t>
  </si>
  <si>
    <t>345    Český statistický úřad</t>
  </si>
  <si>
    <t xml:space="preserve">          Úhrn</t>
  </si>
  <si>
    <t xml:space="preserve"> Doprava</t>
  </si>
  <si>
    <t xml:space="preserve"> Pitná voda</t>
  </si>
  <si>
    <t xml:space="preserve"> Odvádění a čistění odpadních vod</t>
  </si>
  <si>
    <t xml:space="preserve"> Vodní toky a vodohospodářská díla</t>
  </si>
  <si>
    <t xml:space="preserve"> Voda v zemědělské krajině</t>
  </si>
  <si>
    <t xml:space="preserve"> Správa ve vodním hospodářství</t>
  </si>
  <si>
    <t xml:space="preserve"> Vodohospodářský výzkum a vývoj</t>
  </si>
  <si>
    <t>Schválený rozpočet</t>
  </si>
  <si>
    <t>Souhrnné ukazatele</t>
  </si>
  <si>
    <t>Specifické ukazatele - příjmy</t>
  </si>
  <si>
    <t>Specifické ukazatele - výdaje</t>
  </si>
  <si>
    <t>Průřezové ukazatele</t>
  </si>
  <si>
    <t xml:space="preserve"> Vodní hospodářství</t>
  </si>
  <si>
    <t xml:space="preserve"> Činnosti spojů</t>
  </si>
  <si>
    <t xml:space="preserve"> Správa ve spojích</t>
  </si>
  <si>
    <t xml:space="preserve"> Výzkum a vývoj ve spojích</t>
  </si>
  <si>
    <t xml:space="preserve"> Ostatní činnost a nespecifikované výdaje ve spojích</t>
  </si>
  <si>
    <t xml:space="preserve"> Spoje</t>
  </si>
  <si>
    <t xml:space="preserve"> Podpora podnikání</t>
  </si>
  <si>
    <t xml:space="preserve"> Všeobecné pracovní záležitosti</t>
  </si>
  <si>
    <t xml:space="preserve"> Všeobecné finanční záležitosti</t>
  </si>
  <si>
    <t xml:space="preserve"> Všeobecné hospodářské služby</t>
  </si>
  <si>
    <t xml:space="preserve"> Všeobecná hospodářská správa</t>
  </si>
  <si>
    <t xml:space="preserve"> Výzkum a vývoj v oblasti všeobecných
 hospodářských záležitostí</t>
  </si>
  <si>
    <t xml:space="preserve"> Ostatní činnosti a nespecifikované výdaje</t>
  </si>
  <si>
    <t xml:space="preserve"> Všeobecné hospodářské záležitosti a ostatní
 ekonomické funkce </t>
  </si>
  <si>
    <t xml:space="preserve"> PRŮMYSLOVÁ A OSTATNÍ ODVĚTVÍ
 HOSPODÁŘSTVÍ</t>
  </si>
  <si>
    <t xml:space="preserve"> Zařízení předškolní výchovy a základního vzdělávání</t>
  </si>
  <si>
    <t xml:space="preserve"> Střední vzdělávání a vzdělávání v konzervatořích</t>
  </si>
  <si>
    <t xml:space="preserve"> Školská zařízení pro výkon ústavní a ochranné výchovy </t>
  </si>
  <si>
    <t xml:space="preserve"> Ostatní zařízení související s výchovou
 a vzděláním mládeže</t>
  </si>
  <si>
    <t xml:space="preserve"> Školy zajišťující vyšší odborné vzdělávání</t>
  </si>
  <si>
    <t xml:space="preserve"> Zařízení vysokoškolského vzdělávání</t>
  </si>
  <si>
    <t>v tom:
3212</t>
  </si>
  <si>
    <t xml:space="preserve">    z toho:  Výzkum a vývoj na vysokých školách</t>
  </si>
  <si>
    <t xml:space="preserve"> Ostatní zařízení souvis. s vysokoškolským vzděláváním</t>
  </si>
  <si>
    <t xml:space="preserve"> Zájmové studium</t>
  </si>
  <si>
    <t xml:space="preserve"> Správa ve vzdělávání </t>
  </si>
  <si>
    <t xml:space="preserve"> Výzkum školství a vzdělání</t>
  </si>
  <si>
    <t>31,
32</t>
  </si>
  <si>
    <t xml:space="preserve"> Kultura</t>
  </si>
  <si>
    <t xml:space="preserve"> Ochrana památek a péče o kulturní dědictví 
 a národní a historické povědomí</t>
  </si>
  <si>
    <t xml:space="preserve"> Činnosti registrovaných církví a náboženských společ.</t>
  </si>
  <si>
    <t xml:space="preserve"> Sdělovací prostředky</t>
  </si>
  <si>
    <t xml:space="preserve"> Správa v oblasti kultury, církví a sdělovacích prostředků</t>
  </si>
  <si>
    <t xml:space="preserve"> Výzkum a vývoj v oblasti kultury, církví
 a sdělovacích prostředků</t>
  </si>
  <si>
    <t xml:space="preserve"> Ostatní činnosti v záležitostech kultury, církví
 a sdělovacích prostředků</t>
  </si>
  <si>
    <t xml:space="preserve"> Kultura, církve a sdělovací prostředky</t>
  </si>
  <si>
    <t xml:space="preserve"> Tělovýchova </t>
  </si>
  <si>
    <t xml:space="preserve"> Zájmová činnost a rekreace</t>
  </si>
  <si>
    <t xml:space="preserve"> Výzkum v oblasti tělovýchovy, zájmové činnosti
 a rekreace</t>
  </si>
  <si>
    <t xml:space="preserve"> Tělovýchova a zájmová činnost</t>
  </si>
  <si>
    <t xml:space="preserve"> Ambulantní péče</t>
  </si>
  <si>
    <t xml:space="preserve"> Ústavní péče</t>
  </si>
  <si>
    <t xml:space="preserve"> Zvláštní zdravotnická zařízení a služby pro zdravotictví</t>
  </si>
  <si>
    <t xml:space="preserve"> Zdravotnické programy </t>
  </si>
  <si>
    <t xml:space="preserve"> Správa ve zdravotnictví</t>
  </si>
  <si>
    <t xml:space="preserve"> Výzkum a vývoj ve zdravotnictví</t>
  </si>
  <si>
    <t xml:space="preserve"> Ostatní činnost ve zdravotnictví</t>
  </si>
  <si>
    <t xml:space="preserve"> Zdravotnictví</t>
  </si>
  <si>
    <t xml:space="preserve"> Rozvoj bydlení a bytové hospodářství</t>
  </si>
  <si>
    <t xml:space="preserve"> Komunální služby a územní rozvoj</t>
  </si>
  <si>
    <t xml:space="preserve"> Správa v oblasti bydlení, komunálních služeb
 a územního rozvoje</t>
  </si>
  <si>
    <t xml:space="preserve"> Výzkum a vývoj v oblasti bydlení, komunálních 
  služeb a územního rozvoje</t>
  </si>
  <si>
    <t xml:space="preserve"> Ostatní činnost v oblasti bydlení, komunálních
 služeb a územního rozvoje</t>
  </si>
  <si>
    <t xml:space="preserve"> Bydlení, komunální služby a územní rozvoj</t>
  </si>
  <si>
    <t xml:space="preserve"> Ochrana ovzduší a klimatu</t>
  </si>
  <si>
    <t xml:space="preserve"> Nakládání s odpady</t>
  </si>
  <si>
    <t xml:space="preserve"> Ochrana a sanace půdy a podzemní vody</t>
  </si>
  <si>
    <t xml:space="preserve"> Ochrana přírody a krajiny</t>
  </si>
  <si>
    <t>Omezování hluku a vibrací</t>
  </si>
  <si>
    <t xml:space="preserve"> Správa v ochraně životního prostředí</t>
  </si>
  <si>
    <t xml:space="preserve">Ochrana proti záření </t>
  </si>
  <si>
    <t xml:space="preserve"> Výzkum životního prostředí</t>
  </si>
  <si>
    <t xml:space="preserve"> Ostatní činnosti v životním prostředí</t>
  </si>
  <si>
    <t xml:space="preserve"> Ochrana životního prostředí </t>
  </si>
  <si>
    <t xml:space="preserve"> Ostatní výzkum a vývoj</t>
  </si>
  <si>
    <t>Ostatní činnosti související se službami pro obyvatelstvo</t>
  </si>
  <si>
    <t xml:space="preserve"> SLUŽBY PRO OBYVATELSTVO</t>
  </si>
  <si>
    <t xml:space="preserve"> Dávky důchodového pojištění</t>
  </si>
  <si>
    <t xml:space="preserve"> Dávky nemocenského pojištění</t>
  </si>
  <si>
    <t xml:space="preserve"> Dávky státní sociální podpory     (pododdíl 413)</t>
  </si>
  <si>
    <t xml:space="preserve"> Dávky státní sociální podpory     (pododdíl 414)</t>
  </si>
  <si>
    <t xml:space="preserve"> Zvláštní sociální dávky příslušníků ozbrojených sil 
 při skončení služebního poměru</t>
  </si>
  <si>
    <t xml:space="preserve"> Dávky úrazového pojištění</t>
  </si>
  <si>
    <t xml:space="preserve"> Dávky pomoci v hmotné nouzi</t>
  </si>
  <si>
    <t xml:space="preserve"> Dávky zdravotně postiženým občanům</t>
  </si>
  <si>
    <t xml:space="preserve"> Ostatní dávky povahy sociálního zabezpečení</t>
  </si>
  <si>
    <t xml:space="preserve"> Dávky a podpory v sociálním zabezpečení</t>
  </si>
  <si>
    <t>Podpory v nezaměstnanosti</t>
  </si>
  <si>
    <t xml:space="preserve"> Aktivní politika zaměstnanosti</t>
  </si>
  <si>
    <t xml:space="preserve">Ochrana zaměstnanců při platební neschopnosti
 zaměstnavatelů </t>
  </si>
  <si>
    <t xml:space="preserve"> Zaměstnávání zdravotně postižených občanů </t>
  </si>
  <si>
    <t xml:space="preserve"> Příspěvky na sociální důsledky restrukturalizace </t>
  </si>
  <si>
    <t xml:space="preserve"> Výzkum a vývoj v politice zaměstnanosti</t>
  </si>
  <si>
    <t xml:space="preserve"> Politika zaměstnanosti</t>
  </si>
  <si>
    <t xml:space="preserve"> Sociální poradenství</t>
  </si>
  <si>
    <t xml:space="preserve"> Sociální péče a pomoc dětem a mládeži</t>
  </si>
  <si>
    <t xml:space="preserve"> Sociální péče a pomoc manželství a rodinám</t>
  </si>
  <si>
    <t xml:space="preserve"> Sociální rehabilitace a ostatní sociální péče a pomoc</t>
  </si>
  <si>
    <t xml:space="preserve"> Služby sociální péče</t>
  </si>
  <si>
    <t xml:space="preserve"> Správa v sociálním zabezpečení 
 a politice zaměstnanosti</t>
  </si>
  <si>
    <t xml:space="preserve"> Služby sociální prevence</t>
  </si>
  <si>
    <t xml:space="preserve"> Výzkum v sociálním zabezpečení
 a politice zaměstnanosti</t>
  </si>
  <si>
    <t xml:space="preserve"> Sociální služby a společné činnosti v sociálním zabezpečení a politice zaměstnanosti </t>
  </si>
  <si>
    <t xml:space="preserve"> SOCIÁLNÍ VĚCI A POLITIKA
 ZAMĚSTNANOSTI</t>
  </si>
  <si>
    <t xml:space="preserve"> Vojenská obrana </t>
  </si>
  <si>
    <t xml:space="preserve"> Státní správa ve vojenské obraně</t>
  </si>
  <si>
    <t xml:space="preserve"> Zabezpečení potřeb ozbrojených sil</t>
  </si>
  <si>
    <t xml:space="preserve"> Výzkum a vývoj v oblasti obrany</t>
  </si>
  <si>
    <t xml:space="preserve"> Ostatní záležitosti obrany</t>
  </si>
  <si>
    <t xml:space="preserve"> Obrana </t>
  </si>
  <si>
    <t xml:space="preserve"> Ochrana obyvatelstva</t>
  </si>
  <si>
    <t xml:space="preserve"> Hospodářská opatření pro krizové stavy</t>
  </si>
  <si>
    <t xml:space="preserve"> Státní správa v oblasti hospodářských opatření</t>
  </si>
  <si>
    <t xml:space="preserve"> Krizové řízení</t>
  </si>
  <si>
    <t xml:space="preserve"> Výzkum a vývoj v oblasti civilní připravenosti
 na krizové stavy</t>
  </si>
  <si>
    <t xml:space="preserve"> Ostatní záležitosti civilní připravenosti pro krizové stavy</t>
  </si>
  <si>
    <t xml:space="preserve"> Civilní připravenost na krizové stavy</t>
  </si>
  <si>
    <t xml:space="preserve"> Bezpečnost a veřejný pořádek</t>
  </si>
  <si>
    <t>z toho
 5316</t>
  </si>
  <si>
    <t xml:space="preserve">     z toho: Činnost ústředního orgánu státní správy 
                 v oblasti bezpečnosti a veřejného pořádku</t>
  </si>
  <si>
    <t xml:space="preserve"> Výzkum týkající se bezpečnosti a veřejného pořádku </t>
  </si>
  <si>
    <t xml:space="preserve"> Ostatní záležitosti bezpečnosti a veřejného pořádku </t>
  </si>
  <si>
    <t xml:space="preserve"> Bezpečnost a veřejný pořádek </t>
  </si>
  <si>
    <t xml:space="preserve"> Ústavní soudnictví</t>
  </si>
  <si>
    <t xml:space="preserve"> Soudnictví</t>
  </si>
  <si>
    <t xml:space="preserve"> Státní zastupitelství</t>
  </si>
  <si>
    <t xml:space="preserve"> Vězeňství</t>
  </si>
  <si>
    <t xml:space="preserve"> Probační a mediační služba </t>
  </si>
  <si>
    <t xml:space="preserve"> Správa v oblasti právní ochrany</t>
  </si>
  <si>
    <t xml:space="preserve"> Veřejná ochrana </t>
  </si>
  <si>
    <t xml:space="preserve"> Výzkum v oblasti právní ochrany</t>
  </si>
  <si>
    <t xml:space="preserve"> Ostatní záležitosti právní ochrany</t>
  </si>
  <si>
    <t xml:space="preserve"> Právní ochrana</t>
  </si>
  <si>
    <t xml:space="preserve"> Požární ochrana </t>
  </si>
  <si>
    <t xml:space="preserve"> Ostatní složky a činnosti integr. záchranného systému</t>
  </si>
  <si>
    <t xml:space="preserve"> Státní správa v požární ochraně a integrovaném
 záchranném systému</t>
  </si>
  <si>
    <t xml:space="preserve"> Výzkum a vývoj v požární ochraně a integrovaném
 záchranném systému</t>
  </si>
  <si>
    <t xml:space="preserve"> Ostatní záležitosti požární ochrany a integrovaného
 záchranného systému</t>
  </si>
  <si>
    <t xml:space="preserve"> Požární ochrana a integrovaný záchranný
 systém</t>
  </si>
  <si>
    <t xml:space="preserve"> BEZPEČNOST STÁTU A PRÁVNÍ OCHRANA</t>
  </si>
  <si>
    <t xml:space="preserve"> Zastupitelské orgány</t>
  </si>
  <si>
    <t xml:space="preserve"> Kancelář prezidenta republiky</t>
  </si>
  <si>
    <t xml:space="preserve"> Nejvyšší kontrolní úřad</t>
  </si>
  <si>
    <t xml:space="preserve"> Všeobecná vnitřní státní správa 
 (nezařazená v jiných funkcích)</t>
  </si>
  <si>
    <t xml:space="preserve"> Zahraniční služba a záležitosti 
 (nezařazené v jiných funkcích)</t>
  </si>
  <si>
    <t xml:space="preserve"> Regionální a místní správa</t>
  </si>
  <si>
    <t xml:space="preserve"> Výzkum ve státní správě a samosprávě</t>
  </si>
  <si>
    <t xml:space="preserve"> Politické strany a hnutí</t>
  </si>
  <si>
    <t xml:space="preserve"> Státní moc, státní správa, územní samospráva
 a politické strany</t>
  </si>
  <si>
    <t xml:space="preserve"> Ostatní veřejné služby</t>
  </si>
  <si>
    <t xml:space="preserve"> Zahraniční pomoc a mezinárodní spolupráce 
 (jinde nezařazená)</t>
  </si>
  <si>
    <t xml:space="preserve"> Jiné veřejné služby a činnosti </t>
  </si>
  <si>
    <t xml:space="preserve"> Obecné příjmy a výdaje finančních operací</t>
  </si>
  <si>
    <t xml:space="preserve"> Pojištění funkčně nespecifikované</t>
  </si>
  <si>
    <t xml:space="preserve"> Převody vlastním fondům v rozpočtech územní úrovně</t>
  </si>
  <si>
    <t xml:space="preserve"> Ostatní finanční operace</t>
  </si>
  <si>
    <t xml:space="preserve"> Finanční operace</t>
  </si>
  <si>
    <t xml:space="preserve"> Ostatní činnosti</t>
  </si>
  <si>
    <t xml:space="preserve"> VŠEOBECNÁ VEŘEJNÁ SPRÁVA A SLUŽBY</t>
  </si>
  <si>
    <t>1 až  6</t>
  </si>
  <si>
    <r>
      <t xml:space="preserve"> Vzdělávání a školské služby </t>
    </r>
    <r>
      <rPr>
        <sz val="9"/>
        <rFont val="Arial CE"/>
        <family val="2"/>
      </rPr>
      <t xml:space="preserve"> (oddíl 31)</t>
    </r>
  </si>
  <si>
    <r>
      <t xml:space="preserve"> Vzdělávání a školské služby </t>
    </r>
    <r>
      <rPr>
        <sz val="9"/>
        <rFont val="Arial CE"/>
        <family val="2"/>
      </rPr>
      <t>(oddíl 32)</t>
    </r>
  </si>
  <si>
    <r>
      <t xml:space="preserve"> Vzdělávání a školské služby </t>
    </r>
    <r>
      <rPr>
        <i/>
        <sz val="9"/>
        <rFont val="Arial CE"/>
        <family val="2"/>
      </rPr>
      <t>(o</t>
    </r>
    <r>
      <rPr>
        <sz val="9"/>
        <rFont val="Arial CE"/>
        <family val="2"/>
      </rPr>
      <t>ddíl 31 + 32)</t>
    </r>
  </si>
  <si>
    <t>schválený</t>
  </si>
  <si>
    <t>po změnách</t>
  </si>
  <si>
    <t xml:space="preserve"> </t>
  </si>
  <si>
    <t>Rozpočet</t>
  </si>
  <si>
    <t>Skutečnost</t>
  </si>
  <si>
    <t>% plnění</t>
  </si>
  <si>
    <t xml:space="preserve">Rozbor zaměstnanosti a čerpání mzdových prostředků </t>
  </si>
  <si>
    <t>Kontroloval:</t>
  </si>
  <si>
    <t>tis. Kč</t>
  </si>
  <si>
    <t>Datum:</t>
  </si>
  <si>
    <t>z toho:</t>
  </si>
  <si>
    <t>Období:</t>
  </si>
  <si>
    <t>Prostředky</t>
  </si>
  <si>
    <t xml:space="preserve"> z toho:</t>
  </si>
  <si>
    <t>Zůstatek</t>
  </si>
  <si>
    <t xml:space="preserve">na platy </t>
  </si>
  <si>
    <t xml:space="preserve">Ostatní platby </t>
  </si>
  <si>
    <t>Počet</t>
  </si>
  <si>
    <t>Průměr.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</si>
  <si>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</si>
  <si>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</si>
  <si>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</si>
  <si>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</si>
  <si>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</si>
  <si>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</si>
  <si>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</si>
  <si>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</si>
  <si>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</si>
  <si>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</si>
  <si>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</si>
  <si>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</si>
  <si>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</si>
  <si>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</si>
  <si>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</si>
  <si>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k 31.12.</t>
  </si>
  <si>
    <t>v Kč</t>
  </si>
  <si>
    <t>průměru</t>
  </si>
  <si>
    <t>zaměst.</t>
  </si>
  <si>
    <t>I.  Organizační složky státu</t>
  </si>
  <si>
    <t xml:space="preserve">        z toho:</t>
  </si>
  <si>
    <t xml:space="preserve">        prostředky na vědu a výzkum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</si>
  <si>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</si>
  <si>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</si>
  <si>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</si>
  <si>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</si>
  <si>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>II.  Příspěvkové organizace</t>
  </si>
  <si>
    <t>Ústředně řízené</t>
  </si>
  <si>
    <t xml:space="preserve"> OSS a PO  c e l k e m</t>
  </si>
  <si>
    <t>Poznámka:</t>
  </si>
  <si>
    <t>celkem</t>
  </si>
  <si>
    <t>Počet zaměstnanců, počet zaměstnanců v ročním průměru, průměrný roční přepočtený počet zaměstnanců a průměrný plat se uvede po zaokrouhlení v celých číslech (tj. bez desetinných míst).</t>
  </si>
  <si>
    <t>Tabulka č. 10</t>
  </si>
  <si>
    <t>v tom: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</si>
  <si>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</si>
  <si>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Název programu (nástroj slovy)</t>
  </si>
  <si>
    <t>Státní rozpočet</t>
  </si>
  <si>
    <t>Skutečnost k 31.12.20xx</t>
  </si>
  <si>
    <t>programové období 2004-2006</t>
  </si>
  <si>
    <t>programové období 2007-2013</t>
  </si>
  <si>
    <t>programové období 2014-20yy</t>
  </si>
  <si>
    <t xml:space="preserve">    Ú h r n e m</t>
  </si>
  <si>
    <t>Operační programy/FS progr.obd.2004-2006</t>
  </si>
  <si>
    <t>Operační programy progr.obd. 2007-2013</t>
  </si>
  <si>
    <t>Transition Facility celkem</t>
  </si>
  <si>
    <t>Komunitární programy celkem</t>
  </si>
  <si>
    <t>Ostatní celkem</t>
  </si>
  <si>
    <t>název (nástroj slovy)</t>
  </si>
  <si>
    <t>přímé platby</t>
  </si>
  <si>
    <t>Horizontální plán rozvoje venkova</t>
  </si>
  <si>
    <t xml:space="preserve">Celkem </t>
  </si>
  <si>
    <t>Program rozvoje venkova</t>
  </si>
  <si>
    <t>Společná organizace trhu</t>
  </si>
  <si>
    <t xml:space="preserve">   Ú h r n em </t>
  </si>
  <si>
    <t>programy progr.obd. 2014-20yy</t>
  </si>
  <si>
    <t>Příjmy do rozpočtu kapitoly z rozpočtu EU na Společnou zemědělskou politiku</t>
  </si>
  <si>
    <t>Příjmy do rozpočtu kapitoly z finančních mechanismů</t>
  </si>
  <si>
    <t>Čerpání nároku na použití úspor z minulých let podle § 47 rozpočtových pravidel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</si>
  <si>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</si>
  <si>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</si>
  <si>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</si>
  <si>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podporu</t>
  </si>
  <si>
    <t>vědy</t>
  </si>
  <si>
    <t>výzkumu</t>
  </si>
  <si>
    <t xml:space="preserve">     z toho:</t>
  </si>
  <si>
    <t xml:space="preserve">Ve sloupci 28 se uvede podpora na vědu a výzkum poskytnutá poskytovatelem příjemci bez provedení rozpočtového opatření podle § 10 zákona č. 130/2002 Sb.  </t>
  </si>
  <si>
    <t xml:space="preserve">z toho </t>
  </si>
  <si>
    <t>mimorozpočtové zdroje</t>
  </si>
  <si>
    <t>příjem prostředků podle § 25 odst. 1 písm. c) zákona č. 218/2000 Sb., ve znění pozdějších předpisů</t>
  </si>
  <si>
    <t>6=(3-5):2</t>
  </si>
  <si>
    <t>Finanční mechnismy (název)</t>
  </si>
  <si>
    <t>Ú h r n e m</t>
  </si>
  <si>
    <t>Čerpání v dalších případech překročení povoleného MF</t>
  </si>
  <si>
    <t>%</t>
  </si>
  <si>
    <t>U K A Z A T E L</t>
  </si>
  <si>
    <t>plnění</t>
  </si>
  <si>
    <t xml:space="preserve">      Tabulka č. 7</t>
  </si>
  <si>
    <t xml:space="preserve">Evidenční </t>
  </si>
  <si>
    <t>číslo</t>
  </si>
  <si>
    <t>Název  programu</t>
  </si>
  <si>
    <t>rozpočet</t>
  </si>
  <si>
    <t>skutečnost</t>
  </si>
  <si>
    <t>programu</t>
  </si>
  <si>
    <t>Celkem za všechny  programy</t>
  </si>
  <si>
    <t xml:space="preserve">Program </t>
  </si>
  <si>
    <t xml:space="preserve">spolufinan-cování ČR ze SR </t>
  </si>
  <si>
    <t>kryto příjmem z rozpočtu EU</t>
  </si>
  <si>
    <t>kód</t>
  </si>
  <si>
    <t>slovy</t>
  </si>
  <si>
    <t>13=10:4</t>
  </si>
  <si>
    <t>14=11:5</t>
  </si>
  <si>
    <t>15=12:6</t>
  </si>
  <si>
    <t>OP</t>
  </si>
  <si>
    <t>OP/FS celkem</t>
  </si>
  <si>
    <t>Ostatní (vypsat)</t>
  </si>
  <si>
    <t xml:space="preserve">C e l k e m   </t>
  </si>
  <si>
    <t>Komunitární program (vypsat)</t>
  </si>
  <si>
    <t xml:space="preserve">Ú h r n e m </t>
  </si>
  <si>
    <t>Nároky z nespotřebovaných výdajů</t>
  </si>
  <si>
    <t>Nástroj</t>
  </si>
  <si>
    <t xml:space="preserve">průměrný přepočtený počet zaměstnanců </t>
  </si>
  <si>
    <t>průměrný měsíční plat v Kč</t>
  </si>
  <si>
    <t>spolufinancování ČR ze SR</t>
  </si>
  <si>
    <t>kryto příjmy z rozpočtu EU/FM</t>
  </si>
  <si>
    <t xml:space="preserve">platy a ostatní platby za provedenou práci </t>
  </si>
  <si>
    <t>prostředky na platy</t>
  </si>
  <si>
    <t>ostatní platby za provedenou práci</t>
  </si>
  <si>
    <t>Organizační složky státu celkem</t>
  </si>
  <si>
    <t>Státní správa celkem</t>
  </si>
  <si>
    <t xml:space="preserve">Ústřední orgán státní správy   </t>
  </si>
  <si>
    <t>Jednotlivé organizační složky státu - státní správa</t>
  </si>
  <si>
    <t>Jednotlivé organizační složky správy ve složkách obrany, bezpečnosti, celní a právní ochrany</t>
  </si>
  <si>
    <t>Ostatní organizační složky státu</t>
  </si>
  <si>
    <t>Organizační složky státu a příspěvkové organizace celkem</t>
  </si>
  <si>
    <t>programové období 2014-20xx</t>
  </si>
  <si>
    <t>(bez Společné zemědělské politiky)</t>
  </si>
  <si>
    <t>Tabulka č. 9</t>
  </si>
  <si>
    <t>VÝDAJE KAPITOLY NA FINANCOVÁNÍ SPOLEČNÝCH PROGRAMŮ/PROJEKTŮ ČESKÉ REPUBLIKY, EVROPSKÉ UNIE A FINANČNÍCH MECHANISMŮ</t>
  </si>
  <si>
    <t xml:space="preserve">Výdaje účelově určené na programové financování </t>
  </si>
  <si>
    <t xml:space="preserve">Kapitálové výdaje účelově určené na programové financování </t>
  </si>
  <si>
    <t xml:space="preserve">Běžné výdaje účelově určené na programové financování </t>
  </si>
  <si>
    <t>Tabulka č. 8 str. 1</t>
  </si>
  <si>
    <t>Výdaje účelově určené na programové financování celkem</t>
  </si>
  <si>
    <t xml:space="preserve">z toho: </t>
  </si>
  <si>
    <t>z rozpočtu EU/FM</t>
  </si>
  <si>
    <t>z rozpočtu ČR (národní prostředky)</t>
  </si>
  <si>
    <t xml:space="preserve">Kapitola: </t>
  </si>
  <si>
    <t>Tabulka  č. 3</t>
  </si>
  <si>
    <t xml:space="preserve">      c e l k e m</t>
  </si>
  <si>
    <t xml:space="preserve">        prostředky na platy příslušníků a vojáků</t>
  </si>
  <si>
    <t xml:space="preserve">       jednotlivé OSS - státní správa</t>
  </si>
  <si>
    <t xml:space="preserve">      OSS - státní správa celkem</t>
  </si>
  <si>
    <t xml:space="preserve">       jednotlivé SOBCPO celkem</t>
  </si>
  <si>
    <t xml:space="preserve">       SOBCPO celkem</t>
  </si>
  <si>
    <t xml:space="preserve">  b) ostatní organiz. složky státu</t>
  </si>
  <si>
    <t>OPŘO</t>
  </si>
  <si>
    <t>Regionální školství územních celků</t>
  </si>
  <si>
    <t xml:space="preserve">   platy pedagogických pracovníků</t>
  </si>
  <si>
    <t xml:space="preserve">   platy nepedagogických pracovníků</t>
  </si>
  <si>
    <t>Regionální školství MŠMT</t>
  </si>
  <si>
    <t xml:space="preserve">Ve sloupcích 6 až 8 se uvedou údaje schváleného rozpočtu upravené o rozpočtová opatření provedená podle § 23 odstavec 1 písm. a) zák. č. 218/2000 Sb., rozpočtová pravidla 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</si>
  <si>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</si>
  <si>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</si>
  <si>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</si>
  <si>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</si>
  <si>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</si>
  <si>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>V řádku  "prostředky na platy přislušníků a vojáků"  se uvedou prostředky na platy rozpočtované na položce 5012.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</si>
  <si>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</si>
  <si>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</si>
  <si>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>program</t>
  </si>
  <si>
    <t>Pozn. Údaje navazují na tabulku, která je součástí dokumentace k návrhu státního rozpočtu na hodnocený rok</t>
  </si>
  <si>
    <t>- jednotlivá organizační složka</t>
  </si>
  <si>
    <t>(jméno, popřípadě jména, a příjmení, telefon, podpis)</t>
  </si>
  <si>
    <t>- jednotlivá organizační složka celkem</t>
  </si>
  <si>
    <t>Integrovaný operační program</t>
  </si>
  <si>
    <t xml:space="preserve">Twinning out </t>
  </si>
  <si>
    <t>Kapitola: 345 Český statistický úřad</t>
  </si>
  <si>
    <t>Komunitární  program - Statistický program ES</t>
  </si>
  <si>
    <t>Index</t>
  </si>
  <si>
    <t>třída</t>
  </si>
  <si>
    <t>seskupení</t>
  </si>
  <si>
    <t>podsesk.</t>
  </si>
  <si>
    <t>položka</t>
  </si>
  <si>
    <t>Schválený</t>
  </si>
  <si>
    <t>položek</t>
  </si>
  <si>
    <t xml:space="preserve"> rozpočet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</si>
  <si>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</si>
  <si>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</si>
  <si>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</si>
  <si>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</si>
  <si>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</si>
  <si>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</si>
  <si>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</si>
  <si>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</si>
  <si>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</si>
  <si>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</si>
  <si>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</si>
  <si>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</si>
  <si>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</si>
  <si>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</si>
  <si>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daně ze zboží a služeb v tuzemsku </t>
  </si>
  <si>
    <t xml:space="preserve">     v tom: Daň z přidané hodnoty  </t>
  </si>
  <si>
    <t>122 a 123</t>
  </si>
  <si>
    <t xml:space="preserve"> Zvláštní daně a poplatky ze zboží a služeb v tuzemsku </t>
  </si>
  <si>
    <t>12-P1219</t>
  </si>
  <si>
    <t xml:space="preserve"> Daně ze zboží a služeb v tuzemsku </t>
  </si>
  <si>
    <t xml:space="preserve"> Daně a poplatky z provozu motorových vozidel</t>
  </si>
  <si>
    <t>Poplatky na činnost správních úřadů</t>
  </si>
  <si>
    <t xml:space="preserve"> Příjmy sdílené s Evropskou unií</t>
  </si>
  <si>
    <t xml:space="preserve"> Příjmy sdílené s nadnárodním orgánem</t>
  </si>
  <si>
    <t xml:space="preserve"> Pohyby na účtech pro financování nepatřící na jiné financující položky</t>
  </si>
  <si>
    <r>
      <t xml:space="preserve"> **) Poznámka:</t>
    </r>
    <r>
      <rPr>
        <sz val="10"/>
        <rFont val="Arial CE"/>
        <family val="0"/>
      </rPr>
      <t xml:space="preserve"> Položky 1119, 1129, 1219, 1409 a 1529 (příjmy ze staré daňové soustavy) zahrnuty </t>
    </r>
  </si>
  <si>
    <r>
      <t>systemizo- vaná místa</t>
    </r>
    <r>
      <rPr>
        <vertAlign val="superscript"/>
        <sz val="12"/>
        <rFont val="Arial"/>
        <family val="2"/>
      </rPr>
      <t>2)</t>
    </r>
  </si>
  <si>
    <r>
      <t xml:space="preserve">Příspěvkové organizace celkem </t>
    </r>
    <r>
      <rPr>
        <vertAlign val="superscript"/>
        <sz val="12"/>
        <rFont val="Arial"/>
        <family val="2"/>
      </rPr>
      <t>1)</t>
    </r>
  </si>
  <si>
    <r>
      <t>ostatní personální kapacity</t>
    </r>
    <r>
      <rPr>
        <vertAlign val="superscript"/>
        <sz val="12"/>
        <rFont val="Arial"/>
        <family val="2"/>
      </rPr>
      <t>6)</t>
    </r>
  </si>
  <si>
    <r>
      <t xml:space="preserve">1) </t>
    </r>
    <r>
      <rPr>
        <sz val="10"/>
        <rFont val="Arial"/>
        <family val="2"/>
      </rPr>
      <t xml:space="preserve">Organizace odměňující podle zákona č. 262/2006 Sb., zákoník práce, a financované ze státního rozpočtu. </t>
    </r>
  </si>
  <si>
    <t>Ing. Margita Kalinová</t>
  </si>
  <si>
    <t>Vypracoval: Mgr.Z.Benešová</t>
  </si>
  <si>
    <t>Kontroloval: Ing. Margita Kalinová</t>
  </si>
  <si>
    <t>Název</t>
  </si>
  <si>
    <t>Rozpočet po změnách (RZ)</t>
  </si>
  <si>
    <t>Konečný rozpočet (R3)</t>
  </si>
  <si>
    <t>Celkové příjmy</t>
  </si>
  <si>
    <t>Celkové výdaje</t>
  </si>
  <si>
    <t>Specifické ukazatele</t>
  </si>
  <si>
    <t>· Nedaňové příjmy, kapitálové příjmy a přijaté transfery celkem</t>
  </si>
  <si>
    <t>· · v tom: příjmy z rozpočtu Evropské unie bez společné zemědělské politiky celkem</t>
  </si>
  <si>
    <t>· · · · · ·  ostatní nedaňové příjmy, kapitálové příjmy a přijaté transfery celkem</t>
  </si>
  <si>
    <t>· Výdaje na zabezpečení plnění úkolů Českého statistického úřadu</t>
  </si>
  <si>
    <t>· · v tom: výdaje na volby a referenda</t>
  </si>
  <si>
    <t>· · · · · ·  výdaje na Sčítání lidu, domů a bytů</t>
  </si>
  <si>
    <t>· · · · · ·  ostatní výdaje na zabezpečení plnění úkolů Českého statistického úřadu</t>
  </si>
  <si>
    <t>· Platy zaměstnanců a ostatní platby za provedenou práci</t>
  </si>
  <si>
    <t>· Povinné pojistné placené zaměstnavatelem</t>
  </si>
  <si>
    <t>· Převod fondu kulturních a sociálních potřeb</t>
  </si>
  <si>
    <t>· Platy zaměstnanců v pracovním poměru</t>
  </si>
  <si>
    <t>· Platy zaměstnanců v pracovním poměru odvozované od platů ústavních činitelů</t>
  </si>
  <si>
    <t>· Zajištění přípravy na krizové situace podle zákona č. 240/2000 Sb.</t>
  </si>
  <si>
    <t>· Výdaje spolufinancované z rozpočtu Evropské unie bez společné zemědělské politiky celkem</t>
  </si>
  <si>
    <t>· · v tom: ze státního rozpočtu</t>
  </si>
  <si>
    <t>· · · · · ·  podíl rozpočtu Evropské unie</t>
  </si>
  <si>
    <t>· Výdaje vedené v informačním systému programového financování EDS/SMVS celkem</t>
  </si>
  <si>
    <t>Výdaje kapitoly na financování společných programů EU a ČR ze státního rozpočtu v roce 2013</t>
  </si>
  <si>
    <t>Skutečnost k 31.12.2013</t>
  </si>
  <si>
    <t>Jiné programy EU</t>
  </si>
  <si>
    <t>k 31.12.2013</t>
  </si>
  <si>
    <t>z let 2008 až 2012</t>
  </si>
  <si>
    <t>Schválený rozpočet na rok 2013</t>
  </si>
  <si>
    <t>Rozpočet 2013 po změnách podle § 23 odstavec 1 písm. a)</t>
  </si>
  <si>
    <t>Změny rozpočtu 2013 podle § 23 odstavec 1 písm. b)</t>
  </si>
  <si>
    <t>Změny rozpočtu 2013 podle § 23 odstavec 1 písm. c)</t>
  </si>
  <si>
    <r>
      <t>Skutečnost za rok 2013</t>
    </r>
    <r>
      <rPr>
        <b/>
        <vertAlign val="superscript"/>
        <sz val="10"/>
        <rFont val="Arial CE"/>
        <family val="0"/>
      </rPr>
      <t xml:space="preserve"> </t>
    </r>
  </si>
  <si>
    <t>práci v Kč</t>
  </si>
  <si>
    <t>závazných ukazatelů státního rozpočtu za rok 2013.</t>
  </si>
  <si>
    <t>Prostředky na platy a ostatní platby za provedenou práci organizačních složek státu a mzdové náklady příspěvkových organizací uvede správce kapitoly v Kč.</t>
  </si>
  <si>
    <t xml:space="preserve">Ve sloupcích 17 až 19 se uvede skutečné čerpání všech prostředků na platy a ostatní platby za provedenou práci v roce 2013, tj. včetně použití úspor z minulých let (sl. 22 až 24), čerpání </t>
  </si>
  <si>
    <t>Hejtmánková</t>
  </si>
  <si>
    <t>Ing. Kostková</t>
  </si>
  <si>
    <t xml:space="preserve">         List 1/1</t>
  </si>
  <si>
    <t>Období: 2013</t>
  </si>
  <si>
    <t>údaje v tis. Kč na dvě desetinná místa</t>
  </si>
  <si>
    <t>Rozvoj a obnova mat. tech. základny ČSÚ od r. 2007</t>
  </si>
  <si>
    <t>ČR (národní prostředky)</t>
  </si>
  <si>
    <t>EU/FM</t>
  </si>
  <si>
    <t>Vypracoval: Ing. Jindřiška Gráfová, 274 052 993</t>
  </si>
  <si>
    <t>Ing. Margita Kalinová, 274 052 241</t>
  </si>
  <si>
    <t>Datum: 6. 2. 2014</t>
  </si>
  <si>
    <t>Výdaje na platy a ostatní platby za provedenou práci v rámci společných programů České republiky a Evropské unie/finančních  mechanismů čerpané v roce 2013</t>
  </si>
  <si>
    <t>průměrná měsíční motivace v Kč</t>
  </si>
  <si>
    <t xml:space="preserve">Platy zaměstnanců a ostatní platby za provedenou práci v  Kč </t>
  </si>
  <si>
    <r>
      <t>motivace</t>
    </r>
    <r>
      <rPr>
        <vertAlign val="superscript"/>
        <sz val="12"/>
        <rFont val="Arial"/>
        <family val="2"/>
      </rPr>
      <t>3)</t>
    </r>
  </si>
  <si>
    <r>
      <t>jednorázové navýšení</t>
    </r>
    <r>
      <rPr>
        <vertAlign val="superscript"/>
        <sz val="12"/>
        <rFont val="Arial"/>
        <family val="2"/>
      </rPr>
      <t>4)</t>
    </r>
  </si>
  <si>
    <t>motivace</t>
  </si>
  <si>
    <t>7=4+5+6</t>
  </si>
  <si>
    <t>11=8+9+10</t>
  </si>
  <si>
    <t>15=12+13+14</t>
  </si>
  <si>
    <t>16=8+12</t>
  </si>
  <si>
    <t>17=9+13</t>
  </si>
  <si>
    <t>18=10+14</t>
  </si>
  <si>
    <t>19=11+15</t>
  </si>
  <si>
    <t>jiné projekty EU</t>
  </si>
  <si>
    <t>TwO</t>
  </si>
  <si>
    <r>
      <t xml:space="preserve">z toho: administrativní personální kapacity </t>
    </r>
    <r>
      <rPr>
        <vertAlign val="superscript"/>
        <sz val="12"/>
        <rFont val="Arial"/>
        <family val="2"/>
      </rPr>
      <t>5)</t>
    </r>
  </si>
  <si>
    <t>KP+IOP+jiné EU+TwO</t>
  </si>
  <si>
    <r>
      <t xml:space="preserve">    Kapitola MŠMT uvede údaje </t>
    </r>
    <r>
      <rPr>
        <b/>
        <sz val="10"/>
        <rFont val="Arial"/>
        <family val="2"/>
      </rPr>
      <t>příspěvkových organizací</t>
    </r>
    <r>
      <rPr>
        <sz val="10"/>
        <rFont val="Arial"/>
        <family val="2"/>
      </rPr>
      <t xml:space="preserve"> v členění OPŘO, regionální školství územních celků a regionální školství MŠMT. </t>
    </r>
    <r>
      <rPr>
        <b/>
        <sz val="10"/>
        <rFont val="Arial"/>
        <family val="2"/>
      </rPr>
      <t>U regionálního školství vykáže údaje vyčleněné z mzdové regulace ještě i v samostatném řádku .</t>
    </r>
  </si>
  <si>
    <r>
      <t xml:space="preserve">    U příspěvkových organizací se </t>
    </r>
    <r>
      <rPr>
        <sz val="10"/>
        <rFont val="Arial"/>
        <family val="2"/>
      </rPr>
      <t>ve sloupcích ostatní platby za provedenou práci se uvedou ostatní osobní náklady.</t>
    </r>
  </si>
  <si>
    <r>
      <t>2)</t>
    </r>
    <r>
      <rPr>
        <sz val="10"/>
        <rFont val="Arial"/>
        <family val="2"/>
      </rPr>
      <t xml:space="preserve"> Systemizovaná místa (bez jednorázového navýšení počtu zaměstnanců) v roce 2013.</t>
    </r>
  </si>
  <si>
    <r>
      <t xml:space="preserve">3) </t>
    </r>
    <r>
      <rPr>
        <sz val="10"/>
        <rFont val="Arial"/>
        <family val="2"/>
      </rPr>
      <t>Počet zaměstnanců v ročním průměru; zaměstnanci hrazeni ze SR a odměňováni podle usnesení vlády č. 1332/2009 a zaměstanci dle definice ostatních personálních kapacit hrazeni ze SR a odměňováni z projektů EU,SZP,FM.</t>
    </r>
  </si>
  <si>
    <r>
      <t>4)</t>
    </r>
    <r>
      <rPr>
        <sz val="10"/>
        <rFont val="Arial"/>
        <family val="2"/>
      </rPr>
      <t xml:space="preserve">  Počet zaměstnanců nad rámec schválené systemizace podle usnesení vlády č. 818/2007 k postupu při řešení administrativní kapacity čerpání zdrojů strukturálních fondů a Fondu soudržnosti na období 2007-2013 část II bod 4 a jednorázové navýšení u ostatních personálních kapacit.</t>
    </r>
  </si>
  <si>
    <r>
      <t>5)</t>
    </r>
    <r>
      <rPr>
        <sz val="10"/>
        <rFont val="Arial"/>
        <family val="2"/>
      </rPr>
      <t xml:space="preserve"> Počet zaměstnanců podle usnesení vlády č. 1332/2009 o Metodice finančního ohodnocení zaměstnanců implementujících Národní strategický referenční rámec v programovém období 2007-2013 a usnesení vlády č. 884/2007 k zabezpečení auditního orgánu a pověřených subjektů auditních orgánů PAS.</t>
    </r>
  </si>
  <si>
    <r>
      <t>6)</t>
    </r>
    <r>
      <rPr>
        <sz val="10"/>
        <rFont val="Arial"/>
        <family val="2"/>
      </rPr>
      <t xml:space="preserve"> Počet zaměstnanců v ročním průměru; zaměstnanci realizující projekty spolufinancované ze strukturálních fondů a Fondu soudržnosti, zaměstnanci administrující nebo realizující finanční mechanismy, komunitární programy, společnou zemědělskou politiku a ostatní programy nebo projekty z rozpočtu EU.</t>
    </r>
  </si>
  <si>
    <t>Platy a ostatní platby za provedenou práci se uvádějí v  Kč, průměrný plat v celých Kč (bez desetinných  míst) a průměrný roční přepočtený počet zaměstnanců se zaokrouhluje na celá čísla.</t>
  </si>
  <si>
    <t>* ve sloupci 5 uveden navíc 1 zaměstnanec za logistické útvary, za práce, které se nevykazují elektronicky</t>
  </si>
  <si>
    <t>Vypracoval: Ing. Eva Ješková,  tel.274 053 188</t>
  </si>
  <si>
    <t>Kontroloval: Irena Mylivečková, tel.274 052 315</t>
  </si>
  <si>
    <t>Datum: 30.1.2014</t>
  </si>
  <si>
    <t xml:space="preserve">NAR 1-12 U   VÝKAZ O NÁROCÍCH Z NESPOTŘEBOVANÝCH VÝDAJŮ ORGANIZAČNÍCH SLOŽEK </t>
  </si>
  <si>
    <t xml:space="preserve">Období. Rok </t>
  </si>
  <si>
    <t xml:space="preserve">Kapitola </t>
  </si>
  <si>
    <t>Účetní jednotka</t>
  </si>
  <si>
    <t>IČO</t>
  </si>
  <si>
    <t>Hodnota v Kč na 2 desetinná místa</t>
  </si>
  <si>
    <t xml:space="preserve">01.2014 </t>
  </si>
  <si>
    <t>345</t>
  </si>
  <si>
    <t xml:space="preserve"> ČSÚ                         </t>
  </si>
  <si>
    <t>00025593</t>
  </si>
  <si>
    <t>NAR 1-12 U - Část I</t>
  </si>
  <si>
    <t>Název ukazatele</t>
  </si>
  <si>
    <t xml:space="preserve">Číslo 
řádku 
</t>
  </si>
  <si>
    <t>Schválený rozpočet minulého roku</t>
  </si>
  <si>
    <t>Rozpočet po změnách minulého roku</t>
  </si>
  <si>
    <t>Konečný rozpočet výdajů minulého roku</t>
  </si>
  <si>
    <t>Skutečné výdaje minulého roku</t>
  </si>
  <si>
    <t>Rozdíl  
konečného rozpočtu 
 výdajů 
a skutečných 
výdajů 
minulého roku
 sl. (3 - 4)</t>
  </si>
  <si>
    <t xml:space="preserve">Stav nároků 
z nespotřebo-
vaných výdajů 
k 31.12. 
minulého roku
 </t>
  </si>
  <si>
    <t xml:space="preserve">Stav nároků 
z nespotřebo-
vaných výdajů 
k 1.1. běžného roku sl. (5 + 6)                  
</t>
  </si>
  <si>
    <t xml:space="preserve">Snížení nároků 
z nespotřebovaných výdajů v běžném roce o částky: </t>
  </si>
  <si>
    <t xml:space="preserve">Stav nároků 
k poslednímu 
dni měsíce
běžného roku
 sl. (7 - 13)
</t>
  </si>
  <si>
    <t>překročení rozpočtu výdajů</t>
  </si>
  <si>
    <t xml:space="preserve">určené na programy a projekty EU a programy dle 
§ 13 odst.3, které skončily </t>
  </si>
  <si>
    <t>podle rozhodnutí vlády</t>
  </si>
  <si>
    <t>OSS zjistila, že nároky již nepoužije</t>
  </si>
  <si>
    <t>u profilujících výdajů pominul účel narozpočtování</t>
  </si>
  <si>
    <t>Snížení nároků
od 1.1. běžného roku
sl. (8+9+10+11+12)</t>
  </si>
  <si>
    <t>text</t>
  </si>
  <si>
    <t>r</t>
  </si>
  <si>
    <t xml:space="preserve"> Profilující výdaje (A až F)
 (ř. 2 + 5 + 8 + 9 + 10 + 11)</t>
  </si>
  <si>
    <t xml:space="preserve"> A. Na jejichž provedení dostává ČR 
     peněžní prostředky nebo jejich část 
     od EU (ř. 3 + 4) </t>
  </si>
  <si>
    <t xml:space="preserve">     v tom:
       výdaje, které jsou financované
       z národních peněžních prostředků</t>
  </si>
  <si>
    <t xml:space="preserve">       výdaje, které jsou nebo mají být kryty
       peněžními prostředky od EU</t>
  </si>
  <si>
    <t xml:space="preserve"> B.  Na jejichž provedení dostává ČR 
      peněžní prostředky nebo jejich část
      z finančních mechanismů (ř. 6 + 7)</t>
  </si>
  <si>
    <t xml:space="preserve">      v tom:
         výdaje, které jsou financované
         z národních peněžních prostředků</t>
  </si>
  <si>
    <t xml:space="preserve">         výdaje, které jsou nebo mají být kryty
         peněžními prostředky z finančních
         mechanismů</t>
  </si>
  <si>
    <t xml:space="preserve"> C.   Na jejichž provedení dostává ČR 
       peněžní prostředky od NATO</t>
  </si>
  <si>
    <t xml:space="preserve"> D.   Na programy podle § 13 odst. 3 
       rozpočtových pravidel *)</t>
  </si>
  <si>
    <t xml:space="preserve"> E.   Na výzkum, vývoj a inovace*)</t>
  </si>
  <si>
    <t xml:space="preserve"> F.   Účelově určené podle 
       rozpočtových pravidel *) </t>
  </si>
  <si>
    <t xml:space="preserve"> Neprofilující výdaje</t>
  </si>
  <si>
    <t xml:space="preserve"> Celkem (ř. 1 + 12)</t>
  </si>
  <si>
    <t>kontrolní součet</t>
  </si>
  <si>
    <t>Poznámky:</t>
  </si>
  <si>
    <t>V řádcích 9, 10, 11 se uvádějí nároky z nespotřebovaných výdajů, které nejsou ani nemají být kryty peněžními prostředky z rozpočtu Evropské unie, peněžními prostředky z finančních mechanismů a peněžními prostředky přijatými od NATO</t>
  </si>
  <si>
    <t>V řádku 11 se uvádějí nároky z nespotřebovaných výdajů, které nejsou součístí řádku 9, tj. výdajů podle § 13 odst. 3 zákona č. 218/2000 Sb.,ve znění pozdějších předpisů</t>
  </si>
  <si>
    <t>© MÚZO Praha s.r.o.</t>
  </si>
  <si>
    <t xml:space="preserve">NAR 1-12 U   VÝKAZ O NÁROCÍCH Z NESPOTŘEBOVANÝCH VÝDAJŮ ORGANIZAČNÍCH SLOŽEK  </t>
  </si>
  <si>
    <t>Hodnota v Kć na 2 desetinná místa</t>
  </si>
  <si>
    <t>NAR 1-12 U - Část II</t>
  </si>
  <si>
    <t>Profilující výdaje</t>
  </si>
  <si>
    <t>Konečný rozpočet minulého roku</t>
  </si>
  <si>
    <t>Rozdíl mezi 
konečným rozpočtem 
 výdajů 
a skutečnými 
výdaji 
minulého roku 
sl. (23 - 24)</t>
  </si>
  <si>
    <t xml:space="preserve">Stav nároků 
z nespotřebo-
vaných výdajů 
k 1.1. běžného roku sl. (25 + 26)                  
</t>
  </si>
  <si>
    <r>
      <t xml:space="preserve">Stav nároků 
k poslednímu 
dni měsíce
běžného roku
 </t>
    </r>
    <r>
      <rPr>
        <sz val="9"/>
        <rFont val="Arial CE"/>
        <family val="0"/>
      </rPr>
      <t>sl. (27 - 33)</t>
    </r>
    <r>
      <rPr>
        <sz val="10"/>
        <rFont val="Arial CE"/>
        <family val="2"/>
      </rPr>
      <t xml:space="preserve">
</t>
    </r>
  </si>
  <si>
    <t>prost. jedn.</t>
  </si>
  <si>
    <t>nástroj</t>
  </si>
  <si>
    <t>účel</t>
  </si>
  <si>
    <t>VVI</t>
  </si>
  <si>
    <t xml:space="preserve">určené na programy a projekty EU a programy dle § 13 odst.3, které skončily </t>
  </si>
  <si>
    <r>
      <t xml:space="preserve">Snížení nároků
od 1.1. běžného roku
 sl. 
</t>
    </r>
    <r>
      <rPr>
        <sz val="9"/>
        <rFont val="Arial CE"/>
        <family val="0"/>
      </rPr>
      <t>(28+29+30+31+32)</t>
    </r>
    <r>
      <rPr>
        <sz val="8"/>
        <rFont val="Arial CE"/>
        <family val="0"/>
      </rPr>
      <t xml:space="preserve"> </t>
    </r>
  </si>
  <si>
    <t>b</t>
  </si>
  <si>
    <t>c</t>
  </si>
  <si>
    <t>d</t>
  </si>
  <si>
    <t>e</t>
  </si>
  <si>
    <t>Stav k 1.1.2013</t>
  </si>
  <si>
    <t>v tis. Kč</t>
  </si>
  <si>
    <t>Stav k 31.12.2013</t>
  </si>
  <si>
    <t>Příloha č. 1</t>
  </si>
  <si>
    <t>Příjmy do rozpočtu kapitoly z rozpočtu EU na financování společných programů EU a ČR  v roce 2013 (bez Společné zemědělské politiky)</t>
  </si>
  <si>
    <t>Komunitární  program -  Statistický program ES</t>
  </si>
  <si>
    <t>Datum: 11.2.2014</t>
  </si>
  <si>
    <t>Kapitola: 345 v tisících Kč, Období: 01.2013 - 12.2013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</si>
</sst>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&quot; &quot;;\-#,##0.00&quot; &quot;;&quot; &quot;;&quot; &quot;\ "/>
    <numFmt numFmtId="166" formatCode="#,##0.00&quot; &quot;"/>
    <numFmt numFmtId="167" formatCode="#,##0.0"/>
    <numFmt numFmtId="168" formatCode="#,###,##0"/>
    <numFmt numFmtId="169" formatCode="#,##0.0;[Red]&quot;NELZE !&quot;"/>
    <numFmt numFmtId="170" formatCode="_-* #,##0\ _K_č_-;\-* #,##0\ _K_č_-;_-* &quot;-&quot;??\ _K_č_-;_-@_-"/>
    <numFmt numFmtId="171" formatCode="\k\ dd/mm/yyyy"/>
    <numFmt numFmtId="172" formatCode="0.00;[Red]0.00"/>
    <numFmt numFmtId="173" formatCode="#,##0.00,;\-#,##0.00,;0.00"/>
    <numFmt numFmtId="174" formatCode="#,##0&quot; &quot;"/>
    <numFmt numFmtId="175" formatCode="&quot; &quot;@"/>
    <numFmt numFmtId="176" formatCode="#,##0,;\-#,##0,;0"/>
    <numFmt numFmtId="177" formatCode="#,##0\ "/>
    <numFmt numFmtId="178" formatCode="_-* #,##0.0\ _K_č_-;\-* #,##0.0\ _K_č_-;_-* &quot;-&quot;??\ _K_č_-;_-@_-"/>
    <numFmt numFmtId="179" formatCode="#,##0.00&quot; &quot;;\-#,##0.00&quot; &quot;;&quot; 0,00&quot;;&quot; 0,00&quot;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"/>
    <numFmt numFmtId="184" formatCode="#,##0.0000"/>
    <numFmt numFmtId="185" formatCode="###,###,##0.00;###,###,##0.00\-"/>
    <numFmt numFmtId="186" formatCode="#,##0.00_ ;[Red]\-#,##0.00\ "/>
    <numFmt numFmtId="187" formatCode="General_)"/>
    <numFmt numFmtId="188" formatCode="[$€-2]\ #\ ##,000_);[Red]\([$€-2]\ #\ ##,000\)"/>
  </numFmts>
  <fonts count="1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1"/>
      <name val="Arial CE"/>
      <family val="2"/>
    </font>
    <font>
      <sz val="6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i/>
      <sz val="9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u val="single"/>
      <sz val="7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6"/>
      <name val="Arial CE"/>
      <family val="2"/>
    </font>
    <font>
      <b/>
      <vertAlign val="superscript"/>
      <sz val="10"/>
      <name val="Arial CE"/>
      <family val="0"/>
    </font>
    <font>
      <b/>
      <strike/>
      <sz val="10"/>
      <name val="Arial"/>
      <family val="2"/>
    </font>
    <font>
      <b/>
      <sz val="8"/>
      <name val="Tahoma"/>
      <family val="2"/>
    </font>
    <font>
      <sz val="10"/>
      <color indexed="53"/>
      <name val="Arial CE"/>
      <family val="2"/>
    </font>
    <font>
      <sz val="12"/>
      <color indexed="53"/>
      <name val="Arial CE"/>
      <family val="2"/>
    </font>
    <font>
      <sz val="12"/>
      <color indexed="53"/>
      <name val="Times New Roman CE"/>
      <family val="1"/>
    </font>
    <font>
      <sz val="18"/>
      <color indexed="53"/>
      <name val="Times New Roman CE"/>
      <family val="1"/>
    </font>
    <font>
      <sz val="14"/>
      <color indexed="53"/>
      <name val="Arial CE"/>
      <family val="2"/>
    </font>
    <font>
      <sz val="22"/>
      <color indexed="53"/>
      <name val="Times New Roman CE"/>
      <family val="1"/>
    </font>
    <font>
      <sz val="16"/>
      <color indexed="53"/>
      <name val="Times New Roman CE"/>
      <family val="1"/>
    </font>
    <font>
      <i/>
      <sz val="12"/>
      <color indexed="53"/>
      <name val="Arial CE"/>
      <family val="0"/>
    </font>
    <font>
      <sz val="9"/>
      <color indexed="53"/>
      <name val="Arial CE"/>
      <family val="2"/>
    </font>
    <font>
      <b/>
      <sz val="10"/>
      <color indexed="10"/>
      <name val="Arial CE"/>
      <family val="0"/>
    </font>
    <font>
      <sz val="14"/>
      <name val="Arial"/>
      <family val="2"/>
    </font>
    <font>
      <b/>
      <u val="single"/>
      <sz val="10"/>
      <name val="Arial CE"/>
      <family val="2"/>
    </font>
    <font>
      <sz val="14"/>
      <name val="Arial CE"/>
      <family val="2"/>
    </font>
    <font>
      <sz val="9"/>
      <color indexed="12"/>
      <name val="Arial CE"/>
      <family val="2"/>
    </font>
    <font>
      <sz val="10"/>
      <color indexed="16"/>
      <name val="Arial CE"/>
      <family val="2"/>
    </font>
    <font>
      <sz val="9"/>
      <color indexed="16"/>
      <name val="Arial CE"/>
      <family val="2"/>
    </font>
    <font>
      <b/>
      <sz val="9"/>
      <color indexed="12"/>
      <name val="Arial CE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18"/>
      <name val="Arial CE"/>
      <family val="2"/>
    </font>
    <font>
      <sz val="10"/>
      <color indexed="12"/>
      <name val="Arial CE"/>
      <family val="0"/>
    </font>
    <font>
      <sz val="10"/>
      <color indexed="53"/>
      <name val="Arial"/>
      <family val="2"/>
    </font>
    <font>
      <sz val="12"/>
      <color indexed="53"/>
      <name val="Arial"/>
      <family val="2"/>
    </font>
    <font>
      <sz val="10"/>
      <color theme="9" tint="-0.24997000396251678"/>
      <name val="Arial"/>
      <family val="2"/>
    </font>
    <font>
      <sz val="12"/>
      <color theme="9" tint="-0.24997000396251678"/>
      <name val="Arial"/>
      <family val="2"/>
    </font>
    <font>
      <sz val="10"/>
      <color theme="9" tint="-0.24997000396251678"/>
      <name val="Arial CE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2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/>
      <right/>
      <top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ck"/>
      <top style="thin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/>
      <bottom/>
    </border>
    <border>
      <left style="thick"/>
      <right style="medium"/>
      <top style="thin"/>
      <bottom/>
    </border>
    <border>
      <left/>
      <right style="medium"/>
      <top style="thin"/>
      <bottom/>
    </border>
    <border>
      <left style="medium"/>
      <right style="thick"/>
      <top style="thin"/>
      <bottom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ck"/>
      <top style="medium"/>
      <bottom style="thin"/>
    </border>
    <border>
      <left/>
      <right style="thick"/>
      <top style="medium"/>
      <bottom style="medium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/>
      <right style="thick"/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/>
      <right style="thick"/>
      <top/>
      <bottom style="thick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 style="hair"/>
      <bottom style="medium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19" borderId="6" applyNumberFormat="0" applyAlignment="0" applyProtection="0"/>
    <xf numFmtId="0" fontId="18" fillId="3" borderId="0" applyNumberFormat="0" applyBorder="0" applyAlignment="0" applyProtection="0"/>
    <xf numFmtId="0" fontId="39" fillId="20" borderId="1" applyNumberFormat="0" applyAlignment="0" applyProtection="0"/>
    <xf numFmtId="0" fontId="19" fillId="21" borderId="6" applyNumberFormat="0" applyAlignment="0" applyProtection="0"/>
    <xf numFmtId="0" fontId="4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4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0" fillId="23" borderId="10" applyNumberFormat="0" applyFont="0" applyAlignment="0" applyProtection="0"/>
    <xf numFmtId="0" fontId="30" fillId="17" borderId="11" applyNumberFormat="0" applyAlignment="0" applyProtection="0"/>
    <xf numFmtId="0" fontId="15" fillId="24" borderId="10" applyNumberFormat="0" applyFont="0" applyAlignment="0" applyProtection="0"/>
    <xf numFmtId="9" fontId="0" fillId="0" borderId="0" applyFont="0" applyFill="0" applyBorder="0" applyAlignment="0" applyProtection="0"/>
    <xf numFmtId="0" fontId="25" fillId="0" borderId="12" applyNumberFormat="0" applyFill="0" applyAlignment="0" applyProtection="0"/>
    <xf numFmtId="4" fontId="41" fillId="22" borderId="13" applyNumberFormat="0" applyProtection="0">
      <alignment vertical="center"/>
    </xf>
    <xf numFmtId="4" fontId="42" fillId="22" borderId="13" applyNumberFormat="0" applyProtection="0">
      <alignment vertical="center"/>
    </xf>
    <xf numFmtId="4" fontId="41" fillId="22" borderId="13" applyNumberFormat="0" applyProtection="0">
      <alignment horizontal="left" vertical="center" indent="1"/>
    </xf>
    <xf numFmtId="0" fontId="41" fillId="22" borderId="13" applyNumberFormat="0" applyProtection="0">
      <alignment horizontal="left" vertical="top" indent="1"/>
    </xf>
    <xf numFmtId="4" fontId="11" fillId="3" borderId="13" applyNumberFormat="0" applyProtection="0">
      <alignment horizontal="right" vertical="center"/>
    </xf>
    <xf numFmtId="4" fontId="11" fillId="9" borderId="13" applyNumberFormat="0" applyProtection="0">
      <alignment horizontal="right" vertical="center"/>
    </xf>
    <xf numFmtId="4" fontId="11" fillId="25" borderId="13" applyNumberFormat="0" applyProtection="0">
      <alignment horizontal="right" vertical="center"/>
    </xf>
    <xf numFmtId="4" fontId="11" fillId="11" borderId="13" applyNumberFormat="0" applyProtection="0">
      <alignment horizontal="right" vertical="center"/>
    </xf>
    <xf numFmtId="4" fontId="11" fillId="15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7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10" borderId="13" applyNumberFormat="0" applyProtection="0">
      <alignment horizontal="right" vertical="center"/>
    </xf>
    <xf numFmtId="4" fontId="41" fillId="29" borderId="14" applyNumberFormat="0" applyProtection="0">
      <alignment horizontal="left" vertical="center" indent="1"/>
    </xf>
    <xf numFmtId="4" fontId="11" fillId="30" borderId="0" applyNumberFormat="0" applyProtection="0">
      <alignment horizontal="left" vertical="center" indent="1"/>
    </xf>
    <xf numFmtId="4" fontId="12" fillId="31" borderId="0" applyNumberFormat="0" applyProtection="0">
      <alignment horizontal="left" vertical="center" indent="1"/>
    </xf>
    <xf numFmtId="4" fontId="11" fillId="32" borderId="13" applyNumberFormat="0" applyProtection="0">
      <alignment horizontal="right" vertical="center"/>
    </xf>
    <xf numFmtId="4" fontId="11" fillId="30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0" fontId="10" fillId="31" borderId="13" applyNumberFormat="0" applyProtection="0">
      <alignment horizontal="left" vertical="center" indent="1"/>
    </xf>
    <xf numFmtId="0" fontId="10" fillId="31" borderId="13" applyNumberFormat="0" applyProtection="0">
      <alignment horizontal="left" vertical="top" indent="1"/>
    </xf>
    <xf numFmtId="0" fontId="10" fillId="32" borderId="13" applyNumberFormat="0" applyProtection="0">
      <alignment horizontal="left" vertical="center" indent="1"/>
    </xf>
    <xf numFmtId="0" fontId="10" fillId="32" borderId="13" applyNumberFormat="0" applyProtection="0">
      <alignment horizontal="left" vertical="top" indent="1"/>
    </xf>
    <xf numFmtId="0" fontId="10" fillId="8" borderId="13" applyNumberFormat="0" applyProtection="0">
      <alignment horizontal="left" vertical="center" indent="1"/>
    </xf>
    <xf numFmtId="0" fontId="10" fillId="8" borderId="13" applyNumberFormat="0" applyProtection="0">
      <alignment horizontal="left" vertical="top" indent="1"/>
    </xf>
    <xf numFmtId="0" fontId="10" fillId="30" borderId="13" applyNumberFormat="0" applyProtection="0">
      <alignment horizontal="left" vertical="center" indent="1"/>
    </xf>
    <xf numFmtId="0" fontId="10" fillId="30" borderId="13" applyNumberFormat="0" applyProtection="0">
      <alignment horizontal="left" vertical="top" indent="1"/>
    </xf>
    <xf numFmtId="4" fontId="41" fillId="32" borderId="0" applyNumberFormat="0" applyProtection="0">
      <alignment horizontal="left" vertical="center" indent="1"/>
    </xf>
    <xf numFmtId="0" fontId="10" fillId="33" borderId="15" applyNumberFormat="0">
      <alignment/>
      <protection locked="0"/>
    </xf>
    <xf numFmtId="4" fontId="11" fillId="24" borderId="13" applyNumberFormat="0" applyProtection="0">
      <alignment vertical="center"/>
    </xf>
    <xf numFmtId="4" fontId="43" fillId="24" borderId="13" applyNumberFormat="0" applyProtection="0">
      <alignment vertical="center"/>
    </xf>
    <xf numFmtId="4" fontId="11" fillId="24" borderId="13" applyNumberFormat="0" applyProtection="0">
      <alignment horizontal="left" vertical="center" indent="1"/>
    </xf>
    <xf numFmtId="0" fontId="11" fillId="24" borderId="13" applyNumberFormat="0" applyProtection="0">
      <alignment horizontal="left" vertical="top" indent="1"/>
    </xf>
    <xf numFmtId="4" fontId="11" fillId="30" borderId="13" applyNumberFormat="0" applyProtection="0">
      <alignment horizontal="right" vertical="center"/>
    </xf>
    <xf numFmtId="4" fontId="43" fillId="30" borderId="13" applyNumberFormat="0" applyProtection="0">
      <alignment horizontal="right" vertical="center"/>
    </xf>
    <xf numFmtId="4" fontId="11" fillId="32" borderId="13" applyNumberFormat="0" applyProtection="0">
      <alignment horizontal="left" vertical="center" indent="1"/>
    </xf>
    <xf numFmtId="0" fontId="11" fillId="32" borderId="13" applyNumberFormat="0" applyProtection="0">
      <alignment horizontal="left" vertical="top" indent="1"/>
    </xf>
    <xf numFmtId="4" fontId="44" fillId="34" borderId="0" applyNumberFormat="0" applyProtection="0">
      <alignment horizontal="left" vertical="center" indent="1"/>
    </xf>
    <xf numFmtId="4" fontId="32" fillId="30" borderId="13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28" fillId="7" borderId="1" applyNumberFormat="0" applyAlignment="0" applyProtection="0"/>
    <xf numFmtId="0" fontId="29" fillId="35" borderId="1" applyNumberFormat="0" applyAlignment="0" applyProtection="0"/>
    <xf numFmtId="0" fontId="30" fillId="35" borderId="11" applyNumberFormat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6" borderId="0" applyNumberFormat="0" applyBorder="0" applyAlignment="0" applyProtection="0"/>
  </cellStyleXfs>
  <cellXfs count="1445">
    <xf numFmtId="0" fontId="0" fillId="0" borderId="0" xfId="0" applyAlignment="1">
      <alignment/>
    </xf>
    <xf numFmtId="0" fontId="14" fillId="0" borderId="17" xfId="62" applyFont="1" applyFill="1" applyBorder="1" applyAlignment="1">
      <alignment horizontal="left"/>
      <protection/>
    </xf>
    <xf numFmtId="0" fontId="4" fillId="0" borderId="18" xfId="62" applyFont="1" applyFill="1" applyBorder="1" applyAlignment="1">
      <alignment wrapText="1"/>
      <protection/>
    </xf>
    <xf numFmtId="0" fontId="14" fillId="0" borderId="19" xfId="62" applyFont="1" applyFill="1" applyBorder="1" applyAlignment="1">
      <alignment horizontal="left"/>
      <protection/>
    </xf>
    <xf numFmtId="0" fontId="4" fillId="0" borderId="20" xfId="62" applyFont="1" applyFill="1" applyBorder="1" applyAlignment="1">
      <alignment wrapText="1"/>
      <protection/>
    </xf>
    <xf numFmtId="0" fontId="4" fillId="0" borderId="20" xfId="62" applyFont="1" applyFill="1" applyBorder="1" applyAlignment="1">
      <alignment wrapText="1"/>
      <protection/>
    </xf>
    <xf numFmtId="0" fontId="14" fillId="0" borderId="21" xfId="62" applyFont="1" applyFill="1" applyBorder="1" applyAlignment="1">
      <alignment horizontal="left"/>
      <protection/>
    </xf>
    <xf numFmtId="0" fontId="0" fillId="0" borderId="0" xfId="62" applyFont="1" applyFill="1">
      <alignment/>
      <protection/>
    </xf>
    <xf numFmtId="0" fontId="61" fillId="0" borderId="0" xfId="64" applyFont="1" applyFill="1" applyBorder="1" applyAlignment="1">
      <alignment horizontal="center"/>
      <protection/>
    </xf>
    <xf numFmtId="0" fontId="61" fillId="0" borderId="0" xfId="64" applyFont="1" applyFill="1" applyBorder="1" applyAlignment="1">
      <alignment horizontal="center" wrapText="1"/>
      <protection/>
    </xf>
    <xf numFmtId="168" fontId="61" fillId="0" borderId="0" xfId="64" applyNumberFormat="1" applyFont="1" applyFill="1" applyBorder="1">
      <alignment/>
      <protection/>
    </xf>
    <xf numFmtId="169" fontId="61" fillId="0" borderId="0" xfId="64" applyNumberFormat="1" applyFont="1" applyFill="1" applyBorder="1">
      <alignment/>
      <protection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top"/>
    </xf>
    <xf numFmtId="0" fontId="14" fillId="0" borderId="0" xfId="0" applyFont="1" applyFill="1" applyAlignment="1">
      <alignment horizontal="centerContinuous" vertical="center"/>
    </xf>
    <xf numFmtId="4" fontId="14" fillId="0" borderId="0" xfId="0" applyNumberFormat="1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22" xfId="0" applyFont="1" applyFill="1" applyBorder="1" applyAlignment="1">
      <alignment/>
    </xf>
    <xf numFmtId="0" fontId="1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NumberFormat="1" applyFont="1" applyFill="1" applyBorder="1" applyAlignment="1" quotePrefix="1">
      <alignment horizontal="center"/>
    </xf>
    <xf numFmtId="0" fontId="14" fillId="0" borderId="35" xfId="0" applyNumberFormat="1" applyFont="1" applyFill="1" applyBorder="1" applyAlignment="1" quotePrefix="1">
      <alignment horizont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48" fillId="0" borderId="38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48" fillId="0" borderId="40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left"/>
    </xf>
    <xf numFmtId="0" fontId="14" fillId="0" borderId="18" xfId="0" applyFont="1" applyFill="1" applyBorder="1" applyAlignment="1">
      <alignment wrapText="1"/>
    </xf>
    <xf numFmtId="165" fontId="0" fillId="0" borderId="30" xfId="0" applyNumberFormat="1" applyFont="1" applyFill="1" applyBorder="1" applyAlignment="1">
      <alignment horizontal="right"/>
    </xf>
    <xf numFmtId="165" fontId="0" fillId="0" borderId="41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165" fontId="0" fillId="0" borderId="42" xfId="0" applyNumberFormat="1" applyFont="1" applyFill="1" applyBorder="1" applyAlignment="1">
      <alignment horizontal="right"/>
    </xf>
    <xf numFmtId="165" fontId="0" fillId="0" borderId="43" xfId="0" applyNumberFormat="1" applyFont="1" applyFill="1" applyBorder="1" applyAlignment="1">
      <alignment horizontal="right"/>
    </xf>
    <xf numFmtId="165" fontId="0" fillId="0" borderId="44" xfId="0" applyNumberFormat="1" applyFont="1" applyFill="1" applyBorder="1" applyAlignment="1">
      <alignment horizontal="right"/>
    </xf>
    <xf numFmtId="0" fontId="59" fillId="0" borderId="18" xfId="0" applyFont="1" applyFill="1" applyBorder="1" applyAlignment="1">
      <alignment horizontal="left"/>
    </xf>
    <xf numFmtId="0" fontId="59" fillId="0" borderId="21" xfId="0" applyFont="1" applyFill="1" applyBorder="1" applyAlignment="1">
      <alignment horizontal="left"/>
    </xf>
    <xf numFmtId="0" fontId="52" fillId="0" borderId="45" xfId="0" applyFont="1" applyFill="1" applyBorder="1" applyAlignment="1">
      <alignment wrapText="1"/>
    </xf>
    <xf numFmtId="165" fontId="1" fillId="0" borderId="46" xfId="0" applyNumberFormat="1" applyFont="1" applyFill="1" applyBorder="1" applyAlignment="1">
      <alignment horizontal="right"/>
    </xf>
    <xf numFmtId="165" fontId="1" fillId="0" borderId="47" xfId="0" applyNumberFormat="1" applyFont="1" applyFill="1" applyBorder="1" applyAlignment="1">
      <alignment horizontal="right"/>
    </xf>
    <xf numFmtId="165" fontId="1" fillId="0" borderId="48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9" fillId="0" borderId="18" xfId="0" applyFont="1" applyFill="1" applyBorder="1" applyAlignment="1">
      <alignment horizontal="center"/>
    </xf>
    <xf numFmtId="0" fontId="59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vertical="center" wrapText="1"/>
    </xf>
    <xf numFmtId="165" fontId="1" fillId="0" borderId="51" xfId="0" applyNumberFormat="1" applyFont="1" applyFill="1" applyBorder="1" applyAlignment="1">
      <alignment horizontal="right"/>
    </xf>
    <xf numFmtId="165" fontId="1" fillId="0" borderId="52" xfId="0" applyNumberFormat="1" applyFont="1" applyFill="1" applyBorder="1" applyAlignment="1">
      <alignment horizontal="right"/>
    </xf>
    <xf numFmtId="165" fontId="1" fillId="0" borderId="53" xfId="0" applyNumberFormat="1" applyFont="1" applyFill="1" applyBorder="1" applyAlignment="1">
      <alignment horizontal="right"/>
    </xf>
    <xf numFmtId="165" fontId="0" fillId="0" borderId="54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165" fontId="0" fillId="0" borderId="55" xfId="0" applyNumberFormat="1" applyFont="1" applyFill="1" applyBorder="1" applyAlignment="1">
      <alignment horizontal="right"/>
    </xf>
    <xf numFmtId="0" fontId="52" fillId="0" borderId="18" xfId="0" applyFont="1" applyFill="1" applyBorder="1" applyAlignment="1">
      <alignment wrapText="1"/>
    </xf>
    <xf numFmtId="165" fontId="1" fillId="0" borderId="42" xfId="0" applyNumberFormat="1" applyFont="1" applyFill="1" applyBorder="1" applyAlignment="1">
      <alignment horizontal="right"/>
    </xf>
    <xf numFmtId="165" fontId="1" fillId="0" borderId="43" xfId="0" applyNumberFormat="1" applyFont="1" applyFill="1" applyBorder="1" applyAlignment="1">
      <alignment horizontal="right"/>
    </xf>
    <xf numFmtId="165" fontId="1" fillId="0" borderId="44" xfId="0" applyNumberFormat="1" applyFont="1" applyFill="1" applyBorder="1" applyAlignment="1">
      <alignment horizontal="right"/>
    </xf>
    <xf numFmtId="0" fontId="58" fillId="0" borderId="56" xfId="0" applyFont="1" applyFill="1" applyBorder="1" applyAlignment="1">
      <alignment wrapText="1"/>
    </xf>
    <xf numFmtId="0" fontId="59" fillId="0" borderId="18" xfId="0" applyFont="1" applyFill="1" applyBorder="1" applyAlignment="1">
      <alignment horizontal="center"/>
    </xf>
    <xf numFmtId="0" fontId="52" fillId="0" borderId="57" xfId="0" applyFont="1" applyFill="1" applyBorder="1" applyAlignment="1">
      <alignment wrapText="1"/>
    </xf>
    <xf numFmtId="165" fontId="1" fillId="0" borderId="58" xfId="0" applyNumberFormat="1" applyFont="1" applyFill="1" applyBorder="1" applyAlignment="1">
      <alignment horizontal="right"/>
    </xf>
    <xf numFmtId="165" fontId="1" fillId="0" borderId="59" xfId="0" applyNumberFormat="1" applyFont="1" applyFill="1" applyBorder="1" applyAlignment="1">
      <alignment horizontal="right"/>
    </xf>
    <xf numFmtId="165" fontId="1" fillId="0" borderId="60" xfId="0" applyNumberFormat="1" applyFont="1" applyFill="1" applyBorder="1" applyAlignment="1">
      <alignment horizontal="right"/>
    </xf>
    <xf numFmtId="0" fontId="49" fillId="0" borderId="1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wrapText="1"/>
    </xf>
    <xf numFmtId="165" fontId="1" fillId="0" borderId="62" xfId="0" applyNumberFormat="1" applyFont="1" applyFill="1" applyBorder="1" applyAlignment="1">
      <alignment horizontal="right"/>
    </xf>
    <xf numFmtId="165" fontId="1" fillId="0" borderId="63" xfId="0" applyNumberFormat="1" applyFont="1" applyFill="1" applyBorder="1" applyAlignment="1">
      <alignment horizontal="right"/>
    </xf>
    <xf numFmtId="165" fontId="1" fillId="0" borderId="64" xfId="0" applyNumberFormat="1" applyFont="1" applyFill="1" applyBorder="1" applyAlignment="1">
      <alignment horizontal="right"/>
    </xf>
    <xf numFmtId="0" fontId="47" fillId="0" borderId="18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wrapText="1"/>
    </xf>
    <xf numFmtId="0" fontId="47" fillId="0" borderId="21" xfId="0" applyFont="1" applyFill="1" applyBorder="1" applyAlignment="1">
      <alignment horizontal="center" textRotation="90" wrapText="1"/>
    </xf>
    <xf numFmtId="0" fontId="47" fillId="0" borderId="21" xfId="0" applyFont="1" applyFill="1" applyBorder="1" applyAlignment="1">
      <alignment horizontal="center" wrapText="1"/>
    </xf>
    <xf numFmtId="0" fontId="53" fillId="0" borderId="18" xfId="0" applyFont="1" applyFill="1" applyBorder="1" applyAlignment="1">
      <alignment wrapText="1"/>
    </xf>
    <xf numFmtId="0" fontId="52" fillId="0" borderId="20" xfId="0" applyFont="1" applyFill="1" applyBorder="1" applyAlignment="1">
      <alignment wrapText="1"/>
    </xf>
    <xf numFmtId="0" fontId="1" fillId="0" borderId="61" xfId="0" applyFont="1" applyFill="1" applyBorder="1" applyAlignment="1">
      <alignment vertical="center" wrapText="1"/>
    </xf>
    <xf numFmtId="165" fontId="1" fillId="0" borderId="38" xfId="0" applyNumberFormat="1" applyFont="1" applyFill="1" applyBorder="1" applyAlignment="1">
      <alignment horizontal="right"/>
    </xf>
    <xf numFmtId="165" fontId="1" fillId="0" borderId="37" xfId="0" applyNumberFormat="1" applyFont="1" applyFill="1" applyBorder="1" applyAlignment="1">
      <alignment horizontal="right"/>
    </xf>
    <xf numFmtId="165" fontId="1" fillId="0" borderId="65" xfId="0" applyNumberFormat="1" applyFont="1" applyFill="1" applyBorder="1" applyAlignment="1">
      <alignment horizontal="right"/>
    </xf>
    <xf numFmtId="0" fontId="14" fillId="0" borderId="66" xfId="0" applyFont="1" applyFill="1" applyBorder="1" applyAlignment="1">
      <alignment wrapText="1"/>
    </xf>
    <xf numFmtId="0" fontId="52" fillId="0" borderId="20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1" fillId="0" borderId="36" xfId="0" applyFont="1" applyFill="1" applyBorder="1" applyAlignment="1">
      <alignment vertical="center" wrapText="1"/>
    </xf>
    <xf numFmtId="165" fontId="1" fillId="0" borderId="67" xfId="0" applyNumberFormat="1" applyFont="1" applyFill="1" applyBorder="1" applyAlignment="1">
      <alignment horizontal="right"/>
    </xf>
    <xf numFmtId="0" fontId="6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68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60" fillId="0" borderId="0" xfId="0" applyFont="1" applyFill="1" applyAlignment="1">
      <alignment/>
    </xf>
    <xf numFmtId="168" fontId="58" fillId="0" borderId="0" xfId="0" applyNumberFormat="1" applyFont="1" applyFill="1" applyAlignment="1">
      <alignment/>
    </xf>
    <xf numFmtId="168" fontId="58" fillId="0" borderId="0" xfId="0" applyNumberFormat="1" applyFont="1" applyFill="1" applyAlignment="1">
      <alignment wrapText="1"/>
    </xf>
    <xf numFmtId="0" fontId="58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Continuous" vertical="center" wrapText="1"/>
    </xf>
    <xf numFmtId="0" fontId="14" fillId="0" borderId="39" xfId="0" applyFont="1" applyFill="1" applyBorder="1" applyAlignment="1">
      <alignment horizontal="left"/>
    </xf>
    <xf numFmtId="0" fontId="0" fillId="0" borderId="0" xfId="0" applyFont="1" applyFill="1" applyAlignment="1">
      <alignment horizontal="right" vertical="top"/>
    </xf>
    <xf numFmtId="0" fontId="14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Continuous"/>
    </xf>
    <xf numFmtId="0" fontId="14" fillId="0" borderId="2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/>
    </xf>
    <xf numFmtId="0" fontId="49" fillId="0" borderId="26" xfId="0" applyFont="1" applyFill="1" applyBorder="1" applyAlignment="1">
      <alignment horizontal="left"/>
    </xf>
    <xf numFmtId="0" fontId="49" fillId="0" borderId="23" xfId="0" applyFont="1" applyFill="1" applyBorder="1" applyAlignment="1">
      <alignment horizontal="left" wrapText="1"/>
    </xf>
    <xf numFmtId="0" fontId="49" fillId="0" borderId="26" xfId="0" applyFont="1" applyFill="1" applyBorder="1" applyAlignment="1">
      <alignment horizontal="left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65" fontId="1" fillId="0" borderId="26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right"/>
    </xf>
    <xf numFmtId="165" fontId="1" fillId="0" borderId="27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0" fontId="14" fillId="0" borderId="18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54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14" fillId="0" borderId="18" xfId="0" applyFont="1" applyFill="1" applyBorder="1" applyAlignment="1" applyProtection="1">
      <alignment wrapText="1"/>
      <protection locked="0"/>
    </xf>
    <xf numFmtId="165" fontId="0" fillId="0" borderId="68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/>
    </xf>
    <xf numFmtId="0" fontId="51" fillId="0" borderId="54" xfId="0" applyFont="1" applyFill="1" applyBorder="1" applyAlignment="1">
      <alignment horizontal="left" vertical="center" wrapText="1"/>
    </xf>
    <xf numFmtId="0" fontId="49" fillId="0" borderId="54" xfId="0" applyFont="1" applyFill="1" applyBorder="1" applyAlignment="1">
      <alignment horizontal="left" wrapText="1"/>
    </xf>
    <xf numFmtId="0" fontId="49" fillId="0" borderId="21" xfId="0" applyFont="1" applyFill="1" applyBorder="1" applyAlignment="1">
      <alignment horizontal="left" wrapText="1"/>
    </xf>
    <xf numFmtId="0" fontId="52" fillId="0" borderId="18" xfId="0" applyFont="1" applyFill="1" applyBorder="1" applyAlignment="1" applyProtection="1">
      <alignment wrapText="1"/>
      <protection locked="0"/>
    </xf>
    <xf numFmtId="165" fontId="1" fillId="0" borderId="21" xfId="0" applyNumberFormat="1" applyFont="1" applyFill="1" applyBorder="1" applyAlignment="1">
      <alignment horizontal="right"/>
    </xf>
    <xf numFmtId="165" fontId="1" fillId="0" borderId="68" xfId="0" applyNumberFormat="1" applyFont="1" applyFill="1" applyBorder="1" applyAlignment="1">
      <alignment horizontal="right"/>
    </xf>
    <xf numFmtId="0" fontId="49" fillId="0" borderId="54" xfId="0" applyFont="1" applyFill="1" applyBorder="1" applyAlignment="1">
      <alignment horizontal="left" wrapText="1"/>
    </xf>
    <xf numFmtId="0" fontId="49" fillId="0" borderId="21" xfId="0" applyFont="1" applyFill="1" applyBorder="1" applyAlignment="1">
      <alignment horizontal="left"/>
    </xf>
    <xf numFmtId="0" fontId="49" fillId="0" borderId="18" xfId="0" applyFont="1" applyFill="1" applyBorder="1" applyAlignment="1" applyProtection="1">
      <alignment wrapText="1"/>
      <protection locked="0"/>
    </xf>
    <xf numFmtId="0" fontId="14" fillId="0" borderId="21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165" fontId="1" fillId="0" borderId="69" xfId="0" applyNumberFormat="1" applyFont="1" applyFill="1" applyBorder="1" applyAlignment="1">
      <alignment horizontal="right"/>
    </xf>
    <xf numFmtId="165" fontId="1" fillId="0" borderId="70" xfId="0" applyNumberFormat="1" applyFont="1" applyFill="1" applyBorder="1" applyAlignment="1">
      <alignment horizontal="right"/>
    </xf>
    <xf numFmtId="165" fontId="1" fillId="0" borderId="71" xfId="0" applyNumberFormat="1" applyFont="1" applyFill="1" applyBorder="1" applyAlignment="1">
      <alignment horizontal="right"/>
    </xf>
    <xf numFmtId="0" fontId="49" fillId="0" borderId="51" xfId="0" applyFont="1" applyFill="1" applyBorder="1" applyAlignment="1">
      <alignment horizontal="left"/>
    </xf>
    <xf numFmtId="0" fontId="49" fillId="0" borderId="52" xfId="0" applyFont="1" applyFill="1" applyBorder="1" applyAlignment="1">
      <alignment horizontal="left"/>
    </xf>
    <xf numFmtId="0" fontId="49" fillId="0" borderId="67" xfId="0" applyFont="1" applyFill="1" applyBorder="1" applyAlignment="1">
      <alignment horizontal="left" wrapText="1"/>
    </xf>
    <xf numFmtId="0" fontId="49" fillId="0" borderId="72" xfId="0" applyFont="1" applyFill="1" applyBorder="1" applyAlignment="1">
      <alignment horizontal="left" wrapText="1"/>
    </xf>
    <xf numFmtId="0" fontId="1" fillId="0" borderId="51" xfId="0" applyFont="1" applyFill="1" applyBorder="1" applyAlignment="1" applyProtection="1">
      <alignment vertical="center" wrapText="1"/>
      <protection locked="0"/>
    </xf>
    <xf numFmtId="165" fontId="1" fillId="0" borderId="73" xfId="0" applyNumberFormat="1" applyFont="1" applyFill="1" applyBorder="1" applyAlignment="1">
      <alignment horizontal="right"/>
    </xf>
    <xf numFmtId="49" fontId="49" fillId="0" borderId="67" xfId="0" applyNumberFormat="1" applyFont="1" applyFill="1" applyBorder="1" applyAlignment="1">
      <alignment horizontal="left"/>
    </xf>
    <xf numFmtId="0" fontId="49" fillId="0" borderId="74" xfId="0" applyFont="1" applyFill="1" applyBorder="1" applyAlignment="1">
      <alignment horizontal="left" wrapText="1"/>
    </xf>
    <xf numFmtId="0" fontId="53" fillId="0" borderId="51" xfId="0" applyFont="1" applyFill="1" applyBorder="1" applyAlignment="1" applyProtection="1">
      <alignment vertical="center" wrapText="1"/>
      <protection locked="0"/>
    </xf>
    <xf numFmtId="165" fontId="1" fillId="0" borderId="40" xfId="0" applyNumberFormat="1" applyFont="1" applyFill="1" applyBorder="1" applyAlignment="1">
      <alignment horizontal="right"/>
    </xf>
    <xf numFmtId="0" fontId="14" fillId="0" borderId="54" xfId="0" applyFont="1" applyFill="1" applyBorder="1" applyAlignment="1">
      <alignment horizontal="left"/>
    </xf>
    <xf numFmtId="0" fontId="49" fillId="0" borderId="54" xfId="0" applyFont="1" applyFill="1" applyBorder="1" applyAlignment="1">
      <alignment horizontal="left"/>
    </xf>
    <xf numFmtId="0" fontId="49" fillId="0" borderId="30" xfId="0" applyFont="1" applyFill="1" applyBorder="1" applyAlignment="1">
      <alignment horizontal="left"/>
    </xf>
    <xf numFmtId="0" fontId="49" fillId="0" borderId="29" xfId="0" applyFont="1" applyFill="1" applyBorder="1" applyAlignment="1">
      <alignment horizontal="left"/>
    </xf>
    <xf numFmtId="0" fontId="52" fillId="0" borderId="28" xfId="0" applyFont="1" applyFill="1" applyBorder="1" applyAlignment="1">
      <alignment wrapText="1"/>
    </xf>
    <xf numFmtId="165" fontId="1" fillId="0" borderId="75" xfId="0" applyNumberFormat="1" applyFont="1" applyFill="1" applyBorder="1" applyAlignment="1">
      <alignment horizontal="right"/>
    </xf>
    <xf numFmtId="0" fontId="49" fillId="0" borderId="20" xfId="0" applyFont="1" applyFill="1" applyBorder="1" applyAlignment="1">
      <alignment horizontal="left"/>
    </xf>
    <xf numFmtId="0" fontId="49" fillId="0" borderId="42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left"/>
    </xf>
    <xf numFmtId="0" fontId="14" fillId="0" borderId="20" xfId="0" applyFont="1" applyFill="1" applyBorder="1" applyAlignment="1">
      <alignment wrapText="1"/>
    </xf>
    <xf numFmtId="165" fontId="0" fillId="0" borderId="46" xfId="0" applyNumberFormat="1" applyFont="1" applyFill="1" applyBorder="1" applyAlignment="1">
      <alignment horizontal="right"/>
    </xf>
    <xf numFmtId="165" fontId="0" fillId="0" borderId="47" xfId="0" applyNumberFormat="1" applyFont="1" applyFill="1" applyBorder="1" applyAlignment="1">
      <alignment horizontal="right"/>
    </xf>
    <xf numFmtId="165" fontId="0" fillId="0" borderId="75" xfId="0" applyNumberFormat="1" applyFont="1" applyFill="1" applyBorder="1" applyAlignment="1">
      <alignment horizontal="right"/>
    </xf>
    <xf numFmtId="0" fontId="49" fillId="0" borderId="45" xfId="0" applyFont="1" applyFill="1" applyBorder="1" applyAlignment="1">
      <alignment horizontal="left"/>
    </xf>
    <xf numFmtId="0" fontId="49" fillId="0" borderId="69" xfId="0" applyFont="1" applyFill="1" applyBorder="1" applyAlignment="1">
      <alignment horizontal="left"/>
    </xf>
    <xf numFmtId="0" fontId="49" fillId="0" borderId="70" xfId="0" applyFont="1" applyFill="1" applyBorder="1" applyAlignment="1">
      <alignment horizontal="left"/>
    </xf>
    <xf numFmtId="0" fontId="49" fillId="0" borderId="52" xfId="0" applyFont="1" applyFill="1" applyBorder="1" applyAlignment="1">
      <alignment horizontal="left" wrapText="1"/>
    </xf>
    <xf numFmtId="0" fontId="49" fillId="0" borderId="67" xfId="0" applyFont="1" applyFill="1" applyBorder="1" applyAlignment="1">
      <alignment horizontal="left"/>
    </xf>
    <xf numFmtId="0" fontId="1" fillId="0" borderId="51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horizontal="left"/>
    </xf>
    <xf numFmtId="0" fontId="49" fillId="0" borderId="76" xfId="0" applyFont="1" applyFill="1" applyBorder="1" applyAlignment="1">
      <alignment horizontal="left"/>
    </xf>
    <xf numFmtId="0" fontId="49" fillId="0" borderId="72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165" fontId="0" fillId="0" borderId="52" xfId="0" applyNumberFormat="1" applyFont="1" applyFill="1" applyBorder="1" applyAlignment="1">
      <alignment horizontal="right"/>
    </xf>
    <xf numFmtId="165" fontId="0" fillId="0" borderId="73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vertical="center" wrapText="1"/>
    </xf>
    <xf numFmtId="165" fontId="0" fillId="0" borderId="67" xfId="0" applyNumberFormat="1" applyFont="1" applyFill="1" applyBorder="1" applyAlignment="1">
      <alignment horizontal="right"/>
    </xf>
    <xf numFmtId="0" fontId="49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/>
    </xf>
    <xf numFmtId="0" fontId="51" fillId="0" borderId="21" xfId="0" applyFont="1" applyFill="1" applyBorder="1" applyAlignment="1">
      <alignment horizontal="left"/>
    </xf>
    <xf numFmtId="0" fontId="50" fillId="0" borderId="21" xfId="0" applyFont="1" applyFill="1" applyBorder="1" applyAlignment="1">
      <alignment horizontal="left"/>
    </xf>
    <xf numFmtId="0" fontId="14" fillId="0" borderId="20" xfId="0" applyFont="1" applyFill="1" applyBorder="1" applyAlignment="1">
      <alignment wrapText="1"/>
    </xf>
    <xf numFmtId="0" fontId="14" fillId="0" borderId="30" xfId="0" applyFont="1" applyFill="1" applyBorder="1" applyAlignment="1">
      <alignment horizontal="left"/>
    </xf>
    <xf numFmtId="0" fontId="14" fillId="0" borderId="67" xfId="0" applyFont="1" applyFill="1" applyBorder="1" applyAlignment="1">
      <alignment horizontal="left"/>
    </xf>
    <xf numFmtId="0" fontId="51" fillId="0" borderId="36" xfId="0" applyFont="1" applyFill="1" applyBorder="1" applyAlignment="1">
      <alignment horizontal="left"/>
    </xf>
    <xf numFmtId="0" fontId="49" fillId="0" borderId="37" xfId="0" applyFont="1" applyFill="1" applyBorder="1" applyAlignment="1">
      <alignment horizontal="left"/>
    </xf>
    <xf numFmtId="0" fontId="49" fillId="0" borderId="38" xfId="0" applyFont="1" applyFill="1" applyBorder="1" applyAlignment="1">
      <alignment horizontal="left"/>
    </xf>
    <xf numFmtId="0" fontId="49" fillId="0" borderId="39" xfId="0" applyFont="1" applyFill="1" applyBorder="1" applyAlignment="1">
      <alignment horizontal="left"/>
    </xf>
    <xf numFmtId="0" fontId="1" fillId="0" borderId="36" xfId="0" applyFont="1" applyFill="1" applyBorder="1" applyAlignment="1">
      <alignment wrapText="1"/>
    </xf>
    <xf numFmtId="165" fontId="0" fillId="0" borderId="72" xfId="0" applyNumberFormat="1" applyFont="1" applyFill="1" applyBorder="1" applyAlignment="1">
      <alignment horizontal="right"/>
    </xf>
    <xf numFmtId="0" fontId="50" fillId="0" borderId="67" xfId="0" applyFont="1" applyFill="1" applyBorder="1" applyAlignment="1">
      <alignment horizontal="left"/>
    </xf>
    <xf numFmtId="0" fontId="14" fillId="0" borderId="74" xfId="0" applyFont="1" applyFill="1" applyBorder="1" applyAlignment="1">
      <alignment horizontal="left"/>
    </xf>
    <xf numFmtId="0" fontId="14" fillId="0" borderId="51" xfId="0" applyFont="1" applyFill="1" applyBorder="1" applyAlignment="1" applyProtection="1">
      <alignment vertical="center"/>
      <protection locked="0"/>
    </xf>
    <xf numFmtId="0" fontId="14" fillId="0" borderId="77" xfId="0" applyFont="1" applyFill="1" applyBorder="1" applyAlignment="1">
      <alignment horizontal="left"/>
    </xf>
    <xf numFmtId="0" fontId="14" fillId="0" borderId="78" xfId="0" applyFont="1" applyFill="1" applyBorder="1" applyAlignment="1">
      <alignment horizontal="left"/>
    </xf>
    <xf numFmtId="0" fontId="14" fillId="0" borderId="79" xfId="0" applyFont="1" applyFill="1" applyBorder="1" applyAlignment="1">
      <alignment horizontal="left"/>
    </xf>
    <xf numFmtId="0" fontId="53" fillId="0" borderId="80" xfId="0" applyFont="1" applyFill="1" applyBorder="1" applyAlignment="1" applyProtection="1">
      <alignment horizontal="center" vertical="center"/>
      <protection locked="0"/>
    </xf>
    <xf numFmtId="165" fontId="0" fillId="0" borderId="81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wrapText="1"/>
    </xf>
    <xf numFmtId="0" fontId="1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wrapText="1"/>
    </xf>
    <xf numFmtId="0" fontId="49" fillId="0" borderId="66" xfId="0" applyFont="1" applyFill="1" applyBorder="1" applyAlignment="1">
      <alignment horizontal="left"/>
    </xf>
    <xf numFmtId="0" fontId="14" fillId="0" borderId="66" xfId="0" applyFont="1" applyFill="1" applyBorder="1" applyAlignment="1">
      <alignment horizontal="left"/>
    </xf>
    <xf numFmtId="0" fontId="14" fillId="0" borderId="46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82" xfId="0" applyFont="1" applyFill="1" applyBorder="1" applyAlignment="1">
      <alignment horizontal="left"/>
    </xf>
    <xf numFmtId="0" fontId="4" fillId="0" borderId="66" xfId="0" applyFont="1" applyFill="1" applyBorder="1" applyAlignment="1">
      <alignment wrapText="1"/>
    </xf>
    <xf numFmtId="165" fontId="0" fillId="0" borderId="21" xfId="0" applyNumberFormat="1" applyFont="1" applyFill="1" applyBorder="1" applyAlignment="1">
      <alignment horizontal="right"/>
    </xf>
    <xf numFmtId="165" fontId="0" fillId="0" borderId="68" xfId="0" applyNumberFormat="1" applyFont="1" applyFill="1" applyBorder="1" applyAlignment="1">
      <alignment horizontal="right"/>
    </xf>
    <xf numFmtId="0" fontId="49" fillId="0" borderId="46" xfId="0" applyFont="1" applyFill="1" applyBorder="1" applyAlignment="1">
      <alignment horizontal="left"/>
    </xf>
    <xf numFmtId="0" fontId="14" fillId="0" borderId="82" xfId="0" applyFont="1" applyFill="1" applyBorder="1" applyAlignment="1">
      <alignment horizontal="left"/>
    </xf>
    <xf numFmtId="0" fontId="52" fillId="0" borderId="66" xfId="0" applyFont="1" applyFill="1" applyBorder="1" applyAlignment="1">
      <alignment wrapText="1"/>
    </xf>
    <xf numFmtId="0" fontId="4" fillId="0" borderId="66" xfId="0" applyFont="1" applyFill="1" applyBorder="1" applyAlignment="1">
      <alignment wrapText="1"/>
    </xf>
    <xf numFmtId="0" fontId="14" fillId="0" borderId="69" xfId="0" applyFont="1" applyFill="1" applyBorder="1" applyAlignment="1">
      <alignment horizontal="left"/>
    </xf>
    <xf numFmtId="0" fontId="14" fillId="0" borderId="83" xfId="0" applyFont="1" applyFill="1" applyBorder="1" applyAlignment="1">
      <alignment horizontal="left"/>
    </xf>
    <xf numFmtId="165" fontId="1" fillId="0" borderId="30" xfId="0" applyNumberFormat="1" applyFont="1" applyFill="1" applyBorder="1" applyAlignment="1">
      <alignment horizontal="right"/>
    </xf>
    <xf numFmtId="165" fontId="1" fillId="0" borderId="31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left"/>
    </xf>
    <xf numFmtId="0" fontId="14" fillId="0" borderId="38" xfId="0" applyFont="1" applyFill="1" applyBorder="1" applyAlignment="1">
      <alignment horizontal="left"/>
    </xf>
    <xf numFmtId="0" fontId="14" fillId="0" borderId="84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0" fontId="53" fillId="0" borderId="76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7" fillId="0" borderId="0" xfId="0" applyFont="1" applyFill="1" applyAlignment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Alignment="1">
      <alignment horizontal="right"/>
    </xf>
    <xf numFmtId="0" fontId="107" fillId="0" borderId="76" xfId="0" applyFont="1" applyFill="1" applyBorder="1" applyAlignment="1">
      <alignment/>
    </xf>
    <xf numFmtId="0" fontId="107" fillId="0" borderId="72" xfId="0" applyFont="1" applyFill="1" applyBorder="1" applyAlignment="1">
      <alignment/>
    </xf>
    <xf numFmtId="0" fontId="107" fillId="0" borderId="53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3" fontId="108" fillId="0" borderId="0" xfId="0" applyNumberFormat="1" applyFont="1" applyFill="1" applyBorder="1" applyAlignment="1">
      <alignment/>
    </xf>
    <xf numFmtId="0" fontId="109" fillId="0" borderId="0" xfId="0" applyFont="1" applyAlignment="1">
      <alignment/>
    </xf>
    <xf numFmtId="0" fontId="6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85" xfId="0" applyFont="1" applyBorder="1" applyAlignment="1">
      <alignment/>
    </xf>
    <xf numFmtId="0" fontId="10" fillId="0" borderId="76" xfId="0" applyFont="1" applyBorder="1" applyAlignment="1">
      <alignment/>
    </xf>
    <xf numFmtId="0" fontId="68" fillId="0" borderId="72" xfId="0" applyFont="1" applyBorder="1" applyAlignment="1">
      <alignment/>
    </xf>
    <xf numFmtId="0" fontId="10" fillId="0" borderId="73" xfId="0" applyFont="1" applyBorder="1" applyAlignment="1">
      <alignment/>
    </xf>
    <xf numFmtId="0" fontId="68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 wrapText="1"/>
    </xf>
    <xf numFmtId="0" fontId="10" fillId="0" borderId="87" xfId="0" applyFont="1" applyBorder="1" applyAlignment="1">
      <alignment horizontal="centerContinuous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/>
    </xf>
    <xf numFmtId="0" fontId="10" fillId="0" borderId="87" xfId="0" applyFont="1" applyBorder="1" applyAlignment="1">
      <alignment horizontal="center"/>
    </xf>
    <xf numFmtId="0" fontId="10" fillId="0" borderId="87" xfId="0" applyFont="1" applyBorder="1" applyAlignment="1">
      <alignment/>
    </xf>
    <xf numFmtId="4" fontId="10" fillId="0" borderId="8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89" xfId="0" applyFont="1" applyBorder="1" applyAlignment="1">
      <alignment horizontal="centerContinuous"/>
    </xf>
    <xf numFmtId="0" fontId="0" fillId="0" borderId="90" xfId="0" applyFont="1" applyBorder="1" applyAlignment="1">
      <alignment horizontal="centerContinuous"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89" xfId="0" applyFont="1" applyBorder="1" applyAlignment="1">
      <alignment horizontal="centerContinuous" wrapText="1"/>
    </xf>
    <xf numFmtId="0" fontId="0" fillId="0" borderId="27" xfId="0" applyFont="1" applyBorder="1" applyAlignment="1">
      <alignment horizontal="centerContinuous"/>
    </xf>
    <xf numFmtId="0" fontId="0" fillId="0" borderId="9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76" xfId="0" applyFont="1" applyBorder="1" applyAlignment="1">
      <alignment horizontal="centerContinuous"/>
    </xf>
    <xf numFmtId="0" fontId="0" fillId="0" borderId="52" xfId="0" applyFont="1" applyBorder="1" applyAlignment="1">
      <alignment horizontal="centerContinuous"/>
    </xf>
    <xf numFmtId="0" fontId="0" fillId="0" borderId="41" xfId="0" applyFont="1" applyBorder="1" applyAlignment="1">
      <alignment horizontal="center"/>
    </xf>
    <xf numFmtId="0" fontId="0" fillId="0" borderId="50" xfId="0" applyFont="1" applyBorder="1" applyAlignment="1">
      <alignment horizontal="centerContinuous"/>
    </xf>
    <xf numFmtId="0" fontId="0" fillId="0" borderId="39" xfId="0" applyFont="1" applyBorder="1" applyAlignment="1">
      <alignment horizontal="centerContinuous"/>
    </xf>
    <xf numFmtId="0" fontId="0" fillId="0" borderId="5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horizontal="center" vertical="top"/>
    </xf>
    <xf numFmtId="0" fontId="0" fillId="0" borderId="65" xfId="0" applyFont="1" applyBorder="1" applyAlignment="1">
      <alignment horizontal="center" vertical="top"/>
    </xf>
    <xf numFmtId="3" fontId="6" fillId="0" borderId="9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0" fontId="5" fillId="0" borderId="50" xfId="0" applyFont="1" applyBorder="1" applyAlignment="1">
      <alignment/>
    </xf>
    <xf numFmtId="0" fontId="6" fillId="0" borderId="39" xfId="0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1" fillId="0" borderId="0" xfId="60" applyFont="1">
      <alignment/>
      <protection/>
    </xf>
    <xf numFmtId="0" fontId="71" fillId="0" borderId="0" xfId="65" applyFont="1">
      <alignment/>
      <protection/>
    </xf>
    <xf numFmtId="0" fontId="71" fillId="0" borderId="0" xfId="60" applyFont="1" applyAlignment="1">
      <alignment horizontal="center" vertical="center"/>
      <protection/>
    </xf>
    <xf numFmtId="0" fontId="73" fillId="0" borderId="0" xfId="60" applyFont="1" applyBorder="1" applyAlignment="1">
      <alignment horizontal="center" vertical="center" wrapText="1"/>
      <protection/>
    </xf>
    <xf numFmtId="0" fontId="71" fillId="0" borderId="0" xfId="65" applyFont="1" applyBorder="1" applyAlignment="1">
      <alignment horizontal="center" vertical="center"/>
      <protection/>
    </xf>
    <xf numFmtId="0" fontId="10" fillId="0" borderId="0" xfId="60" applyFont="1">
      <alignment/>
      <protection/>
    </xf>
    <xf numFmtId="0" fontId="10" fillId="0" borderId="63" xfId="65" applyFont="1" applyBorder="1" applyAlignment="1">
      <alignment horizontal="center" vertical="center" wrapText="1"/>
      <protection/>
    </xf>
    <xf numFmtId="0" fontId="10" fillId="0" borderId="62" xfId="65" applyFont="1" applyBorder="1" applyAlignment="1">
      <alignment horizontal="center" vertical="center" wrapText="1"/>
      <protection/>
    </xf>
    <xf numFmtId="0" fontId="10" fillId="0" borderId="62" xfId="65" applyFont="1" applyBorder="1" applyAlignment="1">
      <alignment horizontal="center" vertical="center"/>
      <protection/>
    </xf>
    <xf numFmtId="0" fontId="10" fillId="0" borderId="36" xfId="65" applyFont="1" applyBorder="1" applyAlignment="1">
      <alignment horizontal="center" vertical="center"/>
      <protection/>
    </xf>
    <xf numFmtId="0" fontId="10" fillId="0" borderId="38" xfId="65" applyFont="1" applyBorder="1" applyAlignment="1">
      <alignment horizontal="center" vertical="center" wrapText="1"/>
      <protection/>
    </xf>
    <xf numFmtId="0" fontId="10" fillId="0" borderId="84" xfId="65" applyFont="1" applyBorder="1" applyAlignment="1">
      <alignment horizontal="center" vertical="center" wrapText="1"/>
      <protection/>
    </xf>
    <xf numFmtId="0" fontId="10" fillId="0" borderId="38" xfId="65" applyFont="1" applyBorder="1" applyAlignment="1">
      <alignment horizontal="center" vertical="center"/>
      <protection/>
    </xf>
    <xf numFmtId="0" fontId="11" fillId="0" borderId="38" xfId="65" applyFont="1" applyBorder="1" applyAlignment="1">
      <alignment horizontal="center" vertical="center" wrapText="1"/>
      <protection/>
    </xf>
    <xf numFmtId="0" fontId="10" fillId="0" borderId="37" xfId="65" applyFont="1" applyBorder="1" applyAlignment="1">
      <alignment horizontal="center" vertical="center"/>
      <protection/>
    </xf>
    <xf numFmtId="0" fontId="10" fillId="0" borderId="65" xfId="65" applyFont="1" applyBorder="1" applyAlignment="1">
      <alignment horizontal="center" vertical="center" wrapText="1"/>
      <protection/>
    </xf>
    <xf numFmtId="0" fontId="10" fillId="0" borderId="0" xfId="65" applyFont="1">
      <alignment/>
      <protection/>
    </xf>
    <xf numFmtId="49" fontId="71" fillId="0" borderId="86" xfId="63" applyNumberFormat="1" applyFont="1" applyFill="1" applyBorder="1" applyAlignment="1">
      <alignment horizontal="left" indent="2"/>
      <protection/>
    </xf>
    <xf numFmtId="49" fontId="71" fillId="0" borderId="86" xfId="63" applyNumberFormat="1" applyFont="1" applyFill="1" applyBorder="1" applyAlignment="1">
      <alignment horizontal="left" indent="3"/>
      <protection/>
    </xf>
    <xf numFmtId="49" fontId="71" fillId="0" borderId="86" xfId="63" applyNumberFormat="1" applyFont="1" applyFill="1" applyBorder="1" applyAlignment="1">
      <alignment horizontal="left" wrapText="1" indent="4"/>
      <protection/>
    </xf>
    <xf numFmtId="49" fontId="71" fillId="0" borderId="92" xfId="63" applyNumberFormat="1" applyFont="1" applyFill="1" applyBorder="1" applyAlignment="1">
      <alignment horizontal="left" vertical="center" wrapText="1" indent="1"/>
      <protection/>
    </xf>
    <xf numFmtId="0" fontId="71" fillId="0" borderId="0" xfId="60" applyFont="1" applyAlignment="1">
      <alignment vertical="center"/>
      <protection/>
    </xf>
    <xf numFmtId="49" fontId="73" fillId="0" borderId="93" xfId="63" applyNumberFormat="1" applyFont="1" applyFill="1" applyBorder="1" applyAlignment="1">
      <alignment horizontal="left" vertical="center" wrapText="1" indent="1"/>
      <protection/>
    </xf>
    <xf numFmtId="0" fontId="71" fillId="0" borderId="0" xfId="60" applyFont="1" applyBorder="1">
      <alignment/>
      <protection/>
    </xf>
    <xf numFmtId="49" fontId="71" fillId="0" borderId="94" xfId="63" applyNumberFormat="1" applyFont="1" applyFill="1" applyBorder="1" applyAlignment="1">
      <alignment horizontal="left" wrapText="1" indent="1"/>
      <protection/>
    </xf>
    <xf numFmtId="0" fontId="71" fillId="0" borderId="0" xfId="60" applyFont="1" applyFill="1">
      <alignment/>
      <protection/>
    </xf>
    <xf numFmtId="49" fontId="71" fillId="0" borderId="88" xfId="63" applyNumberFormat="1" applyFont="1" applyFill="1" applyBorder="1" applyAlignment="1">
      <alignment horizontal="left" indent="2"/>
      <protection/>
    </xf>
    <xf numFmtId="0" fontId="71" fillId="0" borderId="0" xfId="65" applyFont="1" applyFill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60" applyFont="1" applyAlignment="1">
      <alignment horizontal="left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 wrapText="1"/>
    </xf>
    <xf numFmtId="0" fontId="77" fillId="0" borderId="99" xfId="0" applyFont="1" applyFill="1" applyBorder="1" applyAlignment="1">
      <alignment horizontal="center" vertical="center"/>
    </xf>
    <xf numFmtId="0" fontId="77" fillId="0" borderId="100" xfId="0" applyFont="1" applyFill="1" applyBorder="1" applyAlignment="1">
      <alignment horizontal="center" vertical="center"/>
    </xf>
    <xf numFmtId="0" fontId="77" fillId="0" borderId="96" xfId="0" applyFont="1" applyFill="1" applyBorder="1" applyAlignment="1">
      <alignment horizontal="center" vertical="center"/>
    </xf>
    <xf numFmtId="0" fontId="77" fillId="0" borderId="62" xfId="0" applyFont="1" applyFill="1" applyBorder="1" applyAlignment="1">
      <alignment horizontal="center" vertical="center"/>
    </xf>
    <xf numFmtId="0" fontId="77" fillId="0" borderId="10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89" xfId="0" applyFont="1" applyFill="1" applyBorder="1" applyAlignment="1">
      <alignment/>
    </xf>
    <xf numFmtId="49" fontId="10" fillId="0" borderId="41" xfId="0" applyNumberFormat="1" applyFont="1" applyFill="1" applyBorder="1" applyAlignment="1">
      <alignment horizontal="left" indent="1"/>
    </xf>
    <xf numFmtId="3" fontId="10" fillId="0" borderId="22" xfId="0" applyNumberFormat="1" applyFont="1" applyFill="1" applyBorder="1" applyAlignment="1">
      <alignment horizontal="right" indent="1"/>
    </xf>
    <xf numFmtId="3" fontId="10" fillId="0" borderId="23" xfId="0" applyNumberFormat="1" applyFont="1" applyFill="1" applyBorder="1" applyAlignment="1">
      <alignment horizontal="right" indent="1"/>
    </xf>
    <xf numFmtId="3" fontId="10" fillId="0" borderId="102" xfId="0" applyNumberFormat="1" applyFont="1" applyFill="1" applyBorder="1" applyAlignment="1">
      <alignment horizontal="right" indent="1"/>
    </xf>
    <xf numFmtId="167" fontId="10" fillId="0" borderId="23" xfId="0" applyNumberFormat="1" applyFont="1" applyFill="1" applyBorder="1" applyAlignment="1">
      <alignment horizontal="center"/>
    </xf>
    <xf numFmtId="167" fontId="10" fillId="0" borderId="41" xfId="0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0" fontId="78" fillId="0" borderId="103" xfId="0" applyFont="1" applyFill="1" applyBorder="1" applyAlignment="1">
      <alignment/>
    </xf>
    <xf numFmtId="49" fontId="78" fillId="0" borderId="97" xfId="0" applyNumberFormat="1" applyFont="1" applyFill="1" applyBorder="1" applyAlignment="1">
      <alignment horizontal="left" indent="1"/>
    </xf>
    <xf numFmtId="3" fontId="78" fillId="0" borderId="104" xfId="0" applyNumberFormat="1" applyFont="1" applyFill="1" applyBorder="1" applyAlignment="1">
      <alignment horizontal="right" indent="1"/>
    </xf>
    <xf numFmtId="3" fontId="78" fillId="0" borderId="32" xfId="0" applyNumberFormat="1" applyFont="1" applyFill="1" applyBorder="1" applyAlignment="1">
      <alignment horizontal="right" indent="1"/>
    </xf>
    <xf numFmtId="3" fontId="78" fillId="0" borderId="105" xfId="0" applyNumberFormat="1" applyFont="1" applyFill="1" applyBorder="1" applyAlignment="1">
      <alignment horizontal="right" indent="1"/>
    </xf>
    <xf numFmtId="167" fontId="78" fillId="0" borderId="32" xfId="0" applyNumberFormat="1" applyFont="1" applyFill="1" applyBorder="1" applyAlignment="1">
      <alignment horizontal="center"/>
    </xf>
    <xf numFmtId="167" fontId="78" fillId="0" borderId="97" xfId="0" applyNumberFormat="1" applyFont="1" applyFill="1" applyBorder="1" applyAlignment="1">
      <alignment horizontal="center"/>
    </xf>
    <xf numFmtId="0" fontId="78" fillId="0" borderId="80" xfId="0" applyFont="1" applyFill="1" applyBorder="1" applyAlignment="1">
      <alignment/>
    </xf>
    <xf numFmtId="49" fontId="10" fillId="0" borderId="106" xfId="0" applyNumberFormat="1" applyFont="1" applyFill="1" applyBorder="1" applyAlignment="1">
      <alignment horizontal="left" indent="1"/>
    </xf>
    <xf numFmtId="3" fontId="78" fillId="0" borderId="107" xfId="0" applyNumberFormat="1" applyFont="1" applyFill="1" applyBorder="1" applyAlignment="1">
      <alignment horizontal="right" indent="1"/>
    </xf>
    <xf numFmtId="3" fontId="78" fillId="0" borderId="15" xfId="0" applyNumberFormat="1" applyFont="1" applyFill="1" applyBorder="1" applyAlignment="1">
      <alignment horizontal="right" indent="1"/>
    </xf>
    <xf numFmtId="3" fontId="78" fillId="0" borderId="108" xfId="0" applyNumberFormat="1" applyFont="1" applyFill="1" applyBorder="1" applyAlignment="1">
      <alignment horizontal="right" indent="1"/>
    </xf>
    <xf numFmtId="167" fontId="78" fillId="0" borderId="15" xfId="0" applyNumberFormat="1" applyFont="1" applyFill="1" applyBorder="1" applyAlignment="1">
      <alignment horizontal="center"/>
    </xf>
    <xf numFmtId="167" fontId="78" fillId="0" borderId="106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91" xfId="0" applyFont="1" applyFill="1" applyBorder="1" applyAlignment="1">
      <alignment/>
    </xf>
    <xf numFmtId="0" fontId="68" fillId="0" borderId="65" xfId="0" applyFont="1" applyFill="1" applyBorder="1" applyAlignment="1">
      <alignment horizontal="left" indent="1"/>
    </xf>
    <xf numFmtId="3" fontId="68" fillId="0" borderId="28" xfId="0" applyNumberFormat="1" applyFont="1" applyFill="1" applyBorder="1" applyAlignment="1">
      <alignment horizontal="right" indent="1"/>
    </xf>
    <xf numFmtId="3" fontId="68" fillId="0" borderId="29" xfId="0" applyNumberFormat="1" applyFont="1" applyFill="1" applyBorder="1" applyAlignment="1">
      <alignment horizontal="right" indent="1"/>
    </xf>
    <xf numFmtId="3" fontId="68" fillId="0" borderId="95" xfId="0" applyNumberFormat="1" applyFont="1" applyFill="1" applyBorder="1" applyAlignment="1">
      <alignment horizontal="right" indent="1"/>
    </xf>
    <xf numFmtId="167" fontId="68" fillId="0" borderId="29" xfId="0" applyNumberFormat="1" applyFont="1" applyFill="1" applyBorder="1" applyAlignment="1">
      <alignment horizontal="center"/>
    </xf>
    <xf numFmtId="167" fontId="68" fillId="0" borderId="98" xfId="0" applyNumberFormat="1" applyFont="1" applyFill="1" applyBorder="1" applyAlignment="1">
      <alignment horizontal="center"/>
    </xf>
    <xf numFmtId="3" fontId="10" fillId="0" borderId="90" xfId="0" applyNumberFormat="1" applyFont="1" applyFill="1" applyBorder="1" applyAlignment="1">
      <alignment horizontal="right" indent="1"/>
    </xf>
    <xf numFmtId="4" fontId="78" fillId="0" borderId="22" xfId="0" applyNumberFormat="1" applyFont="1" applyFill="1" applyBorder="1" applyAlignment="1">
      <alignment horizontal="right" indent="1"/>
    </xf>
    <xf numFmtId="4" fontId="78" fillId="0" borderId="23" xfId="0" applyNumberFormat="1" applyFont="1" applyFill="1" applyBorder="1" applyAlignment="1">
      <alignment horizontal="right" indent="1"/>
    </xf>
    <xf numFmtId="4" fontId="78" fillId="0" borderId="26" xfId="0" applyNumberFormat="1" applyFont="1" applyFill="1" applyBorder="1" applyAlignment="1">
      <alignment horizontal="right" indent="1"/>
    </xf>
    <xf numFmtId="167" fontId="10" fillId="0" borderId="26" xfId="0" applyNumberFormat="1" applyFont="1" applyFill="1" applyBorder="1" applyAlignment="1">
      <alignment horizontal="center"/>
    </xf>
    <xf numFmtId="49" fontId="10" fillId="0" borderId="98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 indent="1"/>
    </xf>
    <xf numFmtId="4" fontId="78" fillId="0" borderId="28" xfId="0" applyNumberFormat="1" applyFont="1" applyFill="1" applyBorder="1" applyAlignment="1">
      <alignment horizontal="right" indent="1"/>
    </xf>
    <xf numFmtId="4" fontId="78" fillId="0" borderId="29" xfId="0" applyNumberFormat="1" applyFont="1" applyFill="1" applyBorder="1" applyAlignment="1">
      <alignment horizontal="right" indent="1"/>
    </xf>
    <xf numFmtId="0" fontId="78" fillId="0" borderId="109" xfId="0" applyFont="1" applyFill="1" applyBorder="1" applyAlignment="1">
      <alignment/>
    </xf>
    <xf numFmtId="49" fontId="78" fillId="0" borderId="60" xfId="0" applyNumberFormat="1" applyFont="1" applyFill="1" applyBorder="1" applyAlignment="1">
      <alignment horizontal="left" indent="1"/>
    </xf>
    <xf numFmtId="3" fontId="78" fillId="0" borderId="57" xfId="0" applyNumberFormat="1" applyFont="1" applyFill="1" applyBorder="1" applyAlignment="1">
      <alignment horizontal="right" indent="1"/>
    </xf>
    <xf numFmtId="3" fontId="78" fillId="0" borderId="58" xfId="0" applyNumberFormat="1" applyFont="1" applyFill="1" applyBorder="1" applyAlignment="1">
      <alignment horizontal="right" indent="1"/>
    </xf>
    <xf numFmtId="3" fontId="78" fillId="0" borderId="81" xfId="0" applyNumberFormat="1" applyFont="1" applyFill="1" applyBorder="1" applyAlignment="1">
      <alignment horizontal="right" indent="1"/>
    </xf>
    <xf numFmtId="4" fontId="78" fillId="0" borderId="57" xfId="0" applyNumberFormat="1" applyFont="1" applyFill="1" applyBorder="1" applyAlignment="1">
      <alignment horizontal="right" indent="1"/>
    </xf>
    <xf numFmtId="4" fontId="78" fillId="0" borderId="58" xfId="0" applyNumberFormat="1" applyFont="1" applyFill="1" applyBorder="1" applyAlignment="1">
      <alignment horizontal="right" indent="1"/>
    </xf>
    <xf numFmtId="4" fontId="78" fillId="0" borderId="110" xfId="0" applyNumberFormat="1" applyFont="1" applyFill="1" applyBorder="1" applyAlignment="1">
      <alignment horizontal="right" indent="1"/>
    </xf>
    <xf numFmtId="167" fontId="78" fillId="0" borderId="58" xfId="0" applyNumberFormat="1" applyFont="1" applyFill="1" applyBorder="1" applyAlignment="1">
      <alignment horizontal="center"/>
    </xf>
    <xf numFmtId="167" fontId="78" fillId="0" borderId="60" xfId="0" applyNumberFormat="1" applyFont="1" applyFill="1" applyBorder="1" applyAlignment="1">
      <alignment horizontal="center"/>
    </xf>
    <xf numFmtId="0" fontId="78" fillId="0" borderId="111" xfId="0" applyFont="1" applyFill="1" applyBorder="1" applyAlignment="1">
      <alignment/>
    </xf>
    <xf numFmtId="3" fontId="78" fillId="0" borderId="99" xfId="0" applyNumberFormat="1" applyFont="1" applyFill="1" applyBorder="1" applyAlignment="1">
      <alignment horizontal="right" indent="1"/>
    </xf>
    <xf numFmtId="3" fontId="78" fillId="0" borderId="100" xfId="0" applyNumberFormat="1" applyFont="1" applyFill="1" applyBorder="1" applyAlignment="1">
      <alignment horizontal="right" indent="1"/>
    </xf>
    <xf numFmtId="4" fontId="78" fillId="0" borderId="99" xfId="0" applyNumberFormat="1" applyFont="1" applyFill="1" applyBorder="1" applyAlignment="1">
      <alignment horizontal="right" indent="1"/>
    </xf>
    <xf numFmtId="4" fontId="78" fillId="0" borderId="100" xfId="0" applyNumberFormat="1" applyFont="1" applyFill="1" applyBorder="1" applyAlignment="1">
      <alignment horizontal="right" indent="1"/>
    </xf>
    <xf numFmtId="4" fontId="78" fillId="0" borderId="96" xfId="0" applyNumberFormat="1" applyFont="1" applyFill="1" applyBorder="1" applyAlignment="1">
      <alignment horizontal="right" indent="1"/>
    </xf>
    <xf numFmtId="167" fontId="78" fillId="0" borderId="100" xfId="0" applyNumberFormat="1" applyFont="1" applyFill="1" applyBorder="1" applyAlignment="1">
      <alignment horizontal="center"/>
    </xf>
    <xf numFmtId="167" fontId="78" fillId="0" borderId="101" xfId="0" applyNumberFormat="1" applyFont="1" applyFill="1" applyBorder="1" applyAlignment="1">
      <alignment horizontal="center"/>
    </xf>
    <xf numFmtId="0" fontId="78" fillId="0" borderId="91" xfId="0" applyFont="1" applyFill="1" applyBorder="1" applyAlignment="1">
      <alignment/>
    </xf>
    <xf numFmtId="49" fontId="10" fillId="0" borderId="101" xfId="0" applyNumberFormat="1" applyFont="1" applyFill="1" applyBorder="1" applyAlignment="1">
      <alignment horizontal="left" indent="1"/>
    </xf>
    <xf numFmtId="3" fontId="78" fillId="0" borderId="28" xfId="0" applyNumberFormat="1" applyFont="1" applyFill="1" applyBorder="1" applyAlignment="1">
      <alignment horizontal="right" indent="1"/>
    </xf>
    <xf numFmtId="3" fontId="78" fillId="0" borderId="29" xfId="0" applyNumberFormat="1" applyFont="1" applyFill="1" applyBorder="1" applyAlignment="1">
      <alignment horizontal="right" indent="1"/>
    </xf>
    <xf numFmtId="4" fontId="78" fillId="0" borderId="95" xfId="0" applyNumberFormat="1" applyFont="1" applyFill="1" applyBorder="1" applyAlignment="1">
      <alignment horizontal="right" indent="1"/>
    </xf>
    <xf numFmtId="167" fontId="78" fillId="0" borderId="29" xfId="0" applyNumberFormat="1" applyFont="1" applyFill="1" applyBorder="1" applyAlignment="1">
      <alignment horizontal="center"/>
    </xf>
    <xf numFmtId="167" fontId="78" fillId="0" borderId="98" xfId="0" applyNumberFormat="1" applyFont="1" applyFill="1" applyBorder="1" applyAlignment="1">
      <alignment horizontal="center"/>
    </xf>
    <xf numFmtId="0" fontId="78" fillId="0" borderId="57" xfId="0" applyFont="1" applyFill="1" applyBorder="1" applyAlignment="1">
      <alignment/>
    </xf>
    <xf numFmtId="49" fontId="10" fillId="0" borderId="60" xfId="0" applyNumberFormat="1" applyFont="1" applyFill="1" applyBorder="1" applyAlignment="1">
      <alignment horizontal="left" indent="1"/>
    </xf>
    <xf numFmtId="0" fontId="10" fillId="0" borderId="112" xfId="0" applyFont="1" applyFill="1" applyBorder="1" applyAlignment="1">
      <alignment/>
    </xf>
    <xf numFmtId="3" fontId="10" fillId="0" borderId="61" xfId="0" applyNumberFormat="1" applyFont="1" applyFill="1" applyBorder="1" applyAlignment="1">
      <alignment horizontal="right" indent="1"/>
    </xf>
    <xf numFmtId="3" fontId="10" fillId="0" borderId="62" xfId="0" applyNumberFormat="1" applyFont="1" applyFill="1" applyBorder="1" applyAlignment="1">
      <alignment horizontal="right" indent="1"/>
    </xf>
    <xf numFmtId="3" fontId="10" fillId="0" borderId="64" xfId="0" applyNumberFormat="1" applyFont="1" applyFill="1" applyBorder="1" applyAlignment="1">
      <alignment horizontal="right" indent="1"/>
    </xf>
    <xf numFmtId="4" fontId="10" fillId="0" borderId="61" xfId="0" applyNumberFormat="1" applyFont="1" applyFill="1" applyBorder="1" applyAlignment="1">
      <alignment horizontal="right" indent="1"/>
    </xf>
    <xf numFmtId="4" fontId="10" fillId="0" borderId="62" xfId="0" applyNumberFormat="1" applyFont="1" applyFill="1" applyBorder="1" applyAlignment="1">
      <alignment horizontal="right" indent="1"/>
    </xf>
    <xf numFmtId="0" fontId="10" fillId="0" borderId="113" xfId="0" applyFont="1" applyFill="1" applyBorder="1" applyAlignment="1">
      <alignment/>
    </xf>
    <xf numFmtId="49" fontId="10" fillId="0" borderId="55" xfId="0" applyNumberFormat="1" applyFont="1" applyFill="1" applyBorder="1" applyAlignment="1">
      <alignment horizontal="left" indent="1"/>
    </xf>
    <xf numFmtId="3" fontId="10" fillId="0" borderId="18" xfId="0" applyNumberFormat="1" applyFont="1" applyFill="1" applyBorder="1" applyAlignment="1">
      <alignment horizontal="right" indent="1"/>
    </xf>
    <xf numFmtId="3" fontId="10" fillId="0" borderId="54" xfId="0" applyNumberFormat="1" applyFont="1" applyFill="1" applyBorder="1" applyAlignment="1">
      <alignment horizontal="right" indent="1"/>
    </xf>
    <xf numFmtId="3" fontId="78" fillId="0" borderId="96" xfId="0" applyNumberFormat="1" applyFont="1" applyFill="1" applyBorder="1" applyAlignment="1">
      <alignment horizontal="right" indent="1"/>
    </xf>
    <xf numFmtId="3" fontId="78" fillId="0" borderId="110" xfId="0" applyNumberFormat="1" applyFont="1" applyFill="1" applyBorder="1" applyAlignment="1">
      <alignment horizontal="right" indent="1"/>
    </xf>
    <xf numFmtId="3" fontId="78" fillId="0" borderId="95" xfId="0" applyNumberFormat="1" applyFont="1" applyFill="1" applyBorder="1" applyAlignment="1">
      <alignment horizontal="right" indent="1"/>
    </xf>
    <xf numFmtId="3" fontId="10" fillId="0" borderId="114" xfId="0" applyNumberFormat="1" applyFont="1" applyFill="1" applyBorder="1" applyAlignment="1">
      <alignment horizontal="right" indent="1"/>
    </xf>
    <xf numFmtId="167" fontId="10" fillId="0" borderId="62" xfId="0" applyNumberFormat="1" applyFont="1" applyFill="1" applyBorder="1" applyAlignment="1">
      <alignment horizontal="center"/>
    </xf>
    <xf numFmtId="167" fontId="10" fillId="0" borderId="64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indent="1"/>
    </xf>
    <xf numFmtId="167" fontId="10" fillId="0" borderId="0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77" fillId="0" borderId="61" xfId="0" applyFont="1" applyFill="1" applyBorder="1" applyAlignment="1">
      <alignment horizontal="center" vertical="center"/>
    </xf>
    <xf numFmtId="0" fontId="77" fillId="0" borderId="114" xfId="0" applyFont="1" applyFill="1" applyBorder="1" applyAlignment="1">
      <alignment horizontal="center" vertical="center"/>
    </xf>
    <xf numFmtId="0" fontId="77" fillId="0" borderId="6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right" indent="1"/>
    </xf>
    <xf numFmtId="3" fontId="10" fillId="0" borderId="55" xfId="0" applyNumberFormat="1" applyFont="1" applyFill="1" applyBorder="1" applyAlignment="1">
      <alignment horizontal="right" indent="1"/>
    </xf>
    <xf numFmtId="3" fontId="78" fillId="0" borderId="97" xfId="0" applyNumberFormat="1" applyFont="1" applyFill="1" applyBorder="1" applyAlignment="1">
      <alignment horizontal="right" indent="1"/>
    </xf>
    <xf numFmtId="3" fontId="78" fillId="0" borderId="0" xfId="0" applyNumberFormat="1" applyFont="1" applyFill="1" applyBorder="1" applyAlignment="1">
      <alignment horizontal="right" indent="1"/>
    </xf>
    <xf numFmtId="167" fontId="78" fillId="0" borderId="0" xfId="0" applyNumberFormat="1" applyFont="1" applyFill="1" applyBorder="1" applyAlignment="1">
      <alignment horizontal="center"/>
    </xf>
    <xf numFmtId="3" fontId="78" fillId="0" borderId="106" xfId="0" applyNumberFormat="1" applyFont="1" applyFill="1" applyBorder="1" applyAlignment="1">
      <alignment horizontal="right" indent="1"/>
    </xf>
    <xf numFmtId="3" fontId="68" fillId="0" borderId="98" xfId="0" applyNumberFormat="1" applyFont="1" applyFill="1" applyBorder="1" applyAlignment="1">
      <alignment horizontal="right" indent="1"/>
    </xf>
    <xf numFmtId="3" fontId="68" fillId="0" borderId="0" xfId="0" applyNumberFormat="1" applyFont="1" applyFill="1" applyBorder="1" applyAlignment="1">
      <alignment horizontal="right" indent="1"/>
    </xf>
    <xf numFmtId="167" fontId="68" fillId="0" borderId="0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right" indent="1"/>
    </xf>
    <xf numFmtId="4" fontId="10" fillId="0" borderId="23" xfId="0" applyNumberFormat="1" applyFont="1" applyFill="1" applyBorder="1" applyAlignment="1">
      <alignment horizontal="right" indent="1"/>
    </xf>
    <xf numFmtId="4" fontId="10" fillId="0" borderId="41" xfId="0" applyNumberFormat="1" applyFont="1" applyFill="1" applyBorder="1" applyAlignment="1">
      <alignment horizontal="right" indent="1"/>
    </xf>
    <xf numFmtId="4" fontId="78" fillId="0" borderId="32" xfId="0" applyNumberFormat="1" applyFont="1" applyFill="1" applyBorder="1" applyAlignment="1">
      <alignment horizontal="right" indent="1"/>
    </xf>
    <xf numFmtId="4" fontId="78" fillId="0" borderId="98" xfId="0" applyNumberFormat="1" applyFont="1" applyFill="1" applyBorder="1" applyAlignment="1">
      <alignment horizontal="right" indent="1"/>
    </xf>
    <xf numFmtId="4" fontId="78" fillId="0" borderId="101" xfId="0" applyNumberFormat="1" applyFont="1" applyFill="1" applyBorder="1" applyAlignment="1">
      <alignment horizontal="right" indent="1"/>
    </xf>
    <xf numFmtId="4" fontId="78" fillId="0" borderId="60" xfId="0" applyNumberFormat="1" applyFont="1" applyFill="1" applyBorder="1" applyAlignment="1">
      <alignment horizontal="right" indent="1"/>
    </xf>
    <xf numFmtId="4" fontId="10" fillId="0" borderId="112" xfId="0" applyNumberFormat="1" applyFont="1" applyFill="1" applyBorder="1" applyAlignment="1">
      <alignment horizontal="right" indent="1"/>
    </xf>
    <xf numFmtId="4" fontId="10" fillId="0" borderId="64" xfId="0" applyNumberFormat="1" applyFont="1" applyFill="1" applyBorder="1" applyAlignment="1">
      <alignment horizontal="right" indent="1"/>
    </xf>
    <xf numFmtId="3" fontId="78" fillId="0" borderId="101" xfId="0" applyNumberFormat="1" applyFont="1" applyFill="1" applyBorder="1" applyAlignment="1">
      <alignment horizontal="right" indent="1"/>
    </xf>
    <xf numFmtId="3" fontId="78" fillId="0" borderId="60" xfId="0" applyNumberFormat="1" applyFont="1" applyFill="1" applyBorder="1" applyAlignment="1">
      <alignment horizontal="right" indent="1"/>
    </xf>
    <xf numFmtId="3" fontId="78" fillId="0" borderId="98" xfId="0" applyNumberFormat="1" applyFont="1" applyFill="1" applyBorder="1" applyAlignment="1">
      <alignment horizontal="right" inden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0" fontId="10" fillId="0" borderId="115" xfId="0" applyFont="1" applyBorder="1" applyAlignment="1">
      <alignment horizontal="left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Continuous"/>
    </xf>
    <xf numFmtId="0" fontId="8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116" xfId="0" applyFont="1" applyFill="1" applyBorder="1" applyAlignment="1">
      <alignment vertical="center"/>
    </xf>
    <xf numFmtId="0" fontId="1" fillId="0" borderId="117" xfId="0" applyFont="1" applyFill="1" applyBorder="1" applyAlignment="1">
      <alignment horizontal="centerContinuous" vertical="center"/>
    </xf>
    <xf numFmtId="0" fontId="1" fillId="0" borderId="118" xfId="0" applyFont="1" applyFill="1" applyBorder="1" applyAlignment="1">
      <alignment horizontal="centerContinuous" vertical="center"/>
    </xf>
    <xf numFmtId="0" fontId="1" fillId="0" borderId="119" xfId="0" applyFont="1" applyFill="1" applyBorder="1" applyAlignment="1">
      <alignment horizontal="centerContinuous" vertical="center"/>
    </xf>
    <xf numFmtId="0" fontId="1" fillId="0" borderId="120" xfId="0" applyFont="1" applyFill="1" applyBorder="1" applyAlignment="1">
      <alignment horizontal="centerContinuous" vertical="center" wrapText="1"/>
    </xf>
    <xf numFmtId="0" fontId="1" fillId="0" borderId="121" xfId="0" applyFont="1" applyFill="1" applyBorder="1" applyAlignment="1">
      <alignment horizontal="centerContinuous" vertical="center" wrapText="1"/>
    </xf>
    <xf numFmtId="0" fontId="1" fillId="0" borderId="122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123" xfId="0" applyFont="1" applyFill="1" applyBorder="1" applyAlignment="1">
      <alignment/>
    </xf>
    <xf numFmtId="3" fontId="53" fillId="0" borderId="28" xfId="0" applyNumberFormat="1" applyFont="1" applyFill="1" applyBorder="1" applyAlignment="1">
      <alignment horizontal="center"/>
    </xf>
    <xf numFmtId="3" fontId="53" fillId="0" borderId="79" xfId="0" applyNumberFormat="1" applyFont="1" applyFill="1" applyBorder="1" applyAlignment="1">
      <alignment/>
    </xf>
    <xf numFmtId="3" fontId="53" fillId="0" borderId="124" xfId="0" applyNumberFormat="1" applyFont="1" applyFill="1" applyBorder="1" applyAlignment="1">
      <alignment/>
    </xf>
    <xf numFmtId="3" fontId="53" fillId="0" borderId="30" xfId="0" applyNumberFormat="1" applyFont="1" applyFill="1" applyBorder="1" applyAlignment="1">
      <alignment/>
    </xf>
    <xf numFmtId="3" fontId="53" fillId="0" borderId="31" xfId="0" applyNumberFormat="1" applyFont="1" applyFill="1" applyBorder="1" applyAlignment="1">
      <alignment horizontal="center"/>
    </xf>
    <xf numFmtId="3" fontId="53" fillId="0" borderId="31" xfId="0" applyNumberFormat="1" applyFont="1" applyFill="1" applyBorder="1" applyAlignment="1">
      <alignment/>
    </xf>
    <xf numFmtId="3" fontId="53" fillId="0" borderId="22" xfId="0" applyNumberFormat="1" applyFont="1" applyFill="1" applyBorder="1" applyAlignment="1">
      <alignment/>
    </xf>
    <xf numFmtId="3" fontId="53" fillId="0" borderId="23" xfId="0" applyNumberFormat="1" applyFont="1" applyFill="1" applyBorder="1" applyAlignment="1">
      <alignment/>
    </xf>
    <xf numFmtId="3" fontId="53" fillId="0" borderId="41" xfId="0" applyNumberFormat="1" applyFont="1" applyFill="1" applyBorder="1" applyAlignment="1">
      <alignment/>
    </xf>
    <xf numFmtId="3" fontId="53" fillId="0" borderId="86" xfId="0" applyNumberFormat="1" applyFont="1" applyFill="1" applyBorder="1" applyAlignment="1">
      <alignment horizontal="center"/>
    </xf>
    <xf numFmtId="3" fontId="53" fillId="0" borderId="10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53" fillId="0" borderId="30" xfId="0" applyNumberFormat="1" applyFont="1" applyFill="1" applyBorder="1" applyAlignment="1">
      <alignment horizontal="center"/>
    </xf>
    <xf numFmtId="3" fontId="53" fillId="0" borderId="29" xfId="0" applyNumberFormat="1" applyFont="1" applyFill="1" applyBorder="1" applyAlignment="1">
      <alignment horizontal="center"/>
    </xf>
    <xf numFmtId="3" fontId="53" fillId="0" borderId="98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1" fillId="0" borderId="125" xfId="0" applyFont="1" applyFill="1" applyBorder="1" applyAlignment="1">
      <alignment/>
    </xf>
    <xf numFmtId="3" fontId="53" fillId="0" borderId="36" xfId="0" applyNumberFormat="1" applyFont="1" applyFill="1" applyBorder="1" applyAlignment="1">
      <alignment horizontal="center"/>
    </xf>
    <xf numFmtId="3" fontId="53" fillId="0" borderId="37" xfId="0" applyNumberFormat="1" applyFont="1" applyFill="1" applyBorder="1" applyAlignment="1">
      <alignment horizontal="center"/>
    </xf>
    <xf numFmtId="3" fontId="53" fillId="0" borderId="40" xfId="0" applyNumberFormat="1" applyFont="1" applyFill="1" applyBorder="1" applyAlignment="1">
      <alignment horizontal="center"/>
    </xf>
    <xf numFmtId="3" fontId="53" fillId="0" borderId="38" xfId="0" applyNumberFormat="1" applyFont="1" applyFill="1" applyBorder="1" applyAlignment="1">
      <alignment horizontal="center"/>
    </xf>
    <xf numFmtId="3" fontId="53" fillId="0" borderId="65" xfId="0" applyNumberFormat="1" applyFont="1" applyFill="1" applyBorder="1" applyAlignment="1">
      <alignment horizontal="center"/>
    </xf>
    <xf numFmtId="3" fontId="53" fillId="0" borderId="88" xfId="0" applyNumberFormat="1" applyFont="1" applyFill="1" applyBorder="1" applyAlignment="1">
      <alignment horizontal="center"/>
    </xf>
    <xf numFmtId="3" fontId="53" fillId="0" borderId="39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4" fontId="46" fillId="0" borderId="22" xfId="61" applyNumberFormat="1" applyFont="1" applyFill="1" applyBorder="1">
      <alignment/>
      <protection/>
    </xf>
    <xf numFmtId="4" fontId="46" fillId="0" borderId="26" xfId="61" applyNumberFormat="1" applyFont="1" applyFill="1" applyBorder="1">
      <alignment/>
      <protection/>
    </xf>
    <xf numFmtId="3" fontId="46" fillId="0" borderId="26" xfId="61" applyNumberFormat="1" applyFont="1" applyFill="1" applyBorder="1">
      <alignment/>
      <protection/>
    </xf>
    <xf numFmtId="3" fontId="46" fillId="0" borderId="27" xfId="61" applyNumberFormat="1" applyFont="1" applyFill="1" applyBorder="1">
      <alignment/>
      <protection/>
    </xf>
    <xf numFmtId="3" fontId="46" fillId="0" borderId="23" xfId="61" applyNumberFormat="1" applyFont="1" applyFill="1" applyBorder="1">
      <alignment/>
      <protection/>
    </xf>
    <xf numFmtId="4" fontId="46" fillId="0" borderId="98" xfId="61" applyNumberFormat="1" applyFont="1" applyFill="1" applyBorder="1">
      <alignment/>
      <protection/>
    </xf>
    <xf numFmtId="4" fontId="46" fillId="0" borderId="89" xfId="61" applyNumberFormat="1" applyFont="1" applyFill="1" applyBorder="1">
      <alignment/>
      <protection/>
    </xf>
    <xf numFmtId="4" fontId="46" fillId="0" borderId="23" xfId="61" applyNumberFormat="1" applyFont="1" applyFill="1" applyBorder="1">
      <alignment/>
      <protection/>
    </xf>
    <xf numFmtId="4" fontId="46" fillId="0" borderId="102" xfId="61" applyNumberFormat="1" applyFont="1" applyFill="1" applyBorder="1">
      <alignment/>
      <protection/>
    </xf>
    <xf numFmtId="3" fontId="46" fillId="0" borderId="41" xfId="61" applyNumberFormat="1" applyFont="1" applyFill="1" applyBorder="1">
      <alignment/>
      <protection/>
    </xf>
    <xf numFmtId="0" fontId="46" fillId="0" borderId="0" xfId="0" applyFont="1" applyFill="1" applyAlignment="1">
      <alignment/>
    </xf>
    <xf numFmtId="3" fontId="46" fillId="0" borderId="34" xfId="61" applyNumberFormat="1" applyFont="1" applyFill="1" applyBorder="1">
      <alignment/>
      <protection/>
    </xf>
    <xf numFmtId="3" fontId="46" fillId="0" borderId="35" xfId="61" applyNumberFormat="1" applyFont="1" applyFill="1" applyBorder="1">
      <alignment/>
      <protection/>
    </xf>
    <xf numFmtId="3" fontId="46" fillId="0" borderId="97" xfId="61" applyNumberFormat="1" applyFont="1" applyFill="1" applyBorder="1">
      <alignment/>
      <protection/>
    </xf>
    <xf numFmtId="183" fontId="46" fillId="0" borderId="104" xfId="61" applyNumberFormat="1" applyFont="1" applyFill="1" applyBorder="1">
      <alignment/>
      <protection/>
    </xf>
    <xf numFmtId="183" fontId="46" fillId="0" borderId="32" xfId="61" applyNumberFormat="1" applyFont="1" applyFill="1" applyBorder="1">
      <alignment/>
      <protection/>
    </xf>
    <xf numFmtId="0" fontId="0" fillId="0" borderId="126" xfId="61" applyFont="1" applyFill="1" applyBorder="1">
      <alignment/>
      <protection/>
    </xf>
    <xf numFmtId="4" fontId="46" fillId="0" borderId="107" xfId="61" applyNumberFormat="1" applyFont="1" applyFill="1" applyBorder="1">
      <alignment/>
      <protection/>
    </xf>
    <xf numFmtId="4" fontId="46" fillId="0" borderId="127" xfId="61" applyNumberFormat="1" applyFont="1" applyFill="1" applyBorder="1">
      <alignment/>
      <protection/>
    </xf>
    <xf numFmtId="3" fontId="46" fillId="0" borderId="127" xfId="61" applyNumberFormat="1" applyFont="1" applyFill="1" applyBorder="1">
      <alignment/>
      <protection/>
    </xf>
    <xf numFmtId="3" fontId="46" fillId="0" borderId="128" xfId="61" applyNumberFormat="1" applyFont="1" applyFill="1" applyBorder="1">
      <alignment/>
      <protection/>
    </xf>
    <xf numFmtId="3" fontId="46" fillId="0" borderId="106" xfId="61" applyNumberFormat="1" applyFont="1" applyFill="1" applyBorder="1">
      <alignment/>
      <protection/>
    </xf>
    <xf numFmtId="4" fontId="65" fillId="22" borderId="127" xfId="61" applyNumberFormat="1" applyFont="1" applyFill="1" applyBorder="1">
      <alignment/>
      <protection/>
    </xf>
    <xf numFmtId="3" fontId="65" fillId="22" borderId="127" xfId="61" applyNumberFormat="1" applyFont="1" applyFill="1" applyBorder="1">
      <alignment/>
      <protection/>
    </xf>
    <xf numFmtId="3" fontId="65" fillId="0" borderId="128" xfId="61" applyNumberFormat="1" applyFont="1" applyFill="1" applyBorder="1">
      <alignment/>
      <protection/>
    </xf>
    <xf numFmtId="3" fontId="65" fillId="22" borderId="106" xfId="61" applyNumberFormat="1" applyFont="1" applyFill="1" applyBorder="1">
      <alignment/>
      <protection/>
    </xf>
    <xf numFmtId="0" fontId="65" fillId="0" borderId="0" xfId="0" applyFont="1" applyFill="1" applyAlignment="1">
      <alignment/>
    </xf>
    <xf numFmtId="4" fontId="65" fillId="0" borderId="63" xfId="61" applyNumberFormat="1" applyFont="1" applyFill="1" applyBorder="1">
      <alignment/>
      <protection/>
    </xf>
    <xf numFmtId="3" fontId="65" fillId="0" borderId="63" xfId="61" applyNumberFormat="1" applyFont="1" applyFill="1" applyBorder="1">
      <alignment/>
      <protection/>
    </xf>
    <xf numFmtId="3" fontId="65" fillId="0" borderId="129" xfId="61" applyNumberFormat="1" applyFont="1" applyFill="1" applyBorder="1">
      <alignment/>
      <protection/>
    </xf>
    <xf numFmtId="3" fontId="65" fillId="0" borderId="64" xfId="61" applyNumberFormat="1" applyFont="1" applyFill="1" applyBorder="1">
      <alignment/>
      <protection/>
    </xf>
    <xf numFmtId="3" fontId="46" fillId="0" borderId="30" xfId="61" applyNumberFormat="1" applyFont="1" applyFill="1" applyBorder="1">
      <alignment/>
      <protection/>
    </xf>
    <xf numFmtId="3" fontId="46" fillId="0" borderId="31" xfId="61" applyNumberFormat="1" applyFont="1" applyFill="1" applyBorder="1">
      <alignment/>
      <protection/>
    </xf>
    <xf numFmtId="3" fontId="46" fillId="0" borderId="98" xfId="61" applyNumberFormat="1" applyFont="1" applyFill="1" applyBorder="1">
      <alignment/>
      <protection/>
    </xf>
    <xf numFmtId="183" fontId="46" fillId="0" borderId="28" xfId="61" applyNumberFormat="1" applyFont="1" applyFill="1" applyBorder="1">
      <alignment/>
      <protection/>
    </xf>
    <xf numFmtId="183" fontId="46" fillId="0" borderId="30" xfId="61" applyNumberFormat="1" applyFont="1" applyFill="1" applyBorder="1">
      <alignment/>
      <protection/>
    </xf>
    <xf numFmtId="4" fontId="46" fillId="0" borderId="77" xfId="61" applyNumberFormat="1" applyFont="1" applyFill="1" applyBorder="1">
      <alignment/>
      <protection/>
    </xf>
    <xf numFmtId="3" fontId="46" fillId="22" borderId="124" xfId="61" applyNumberFormat="1" applyFont="1" applyFill="1" applyBorder="1">
      <alignment/>
      <protection/>
    </xf>
    <xf numFmtId="3" fontId="46" fillId="0" borderId="130" xfId="61" applyNumberFormat="1" applyFont="1" applyFill="1" applyBorder="1">
      <alignment/>
      <protection/>
    </xf>
    <xf numFmtId="3" fontId="46" fillId="22" borderId="24" xfId="61" applyNumberFormat="1" applyFont="1" applyFill="1" applyBorder="1">
      <alignment/>
      <protection/>
    </xf>
    <xf numFmtId="183" fontId="46" fillId="0" borderId="77" xfId="61" applyNumberFormat="1" applyFont="1" applyFill="1" applyBorder="1">
      <alignment/>
      <protection/>
    </xf>
    <xf numFmtId="4" fontId="46" fillId="0" borderId="61" xfId="61" applyNumberFormat="1" applyFont="1" applyFill="1" applyBorder="1">
      <alignment/>
      <protection/>
    </xf>
    <xf numFmtId="4" fontId="46" fillId="0" borderId="63" xfId="61" applyNumberFormat="1" applyFont="1" applyFill="1" applyBorder="1">
      <alignment/>
      <protection/>
    </xf>
    <xf numFmtId="4" fontId="46" fillId="22" borderId="63" xfId="61" applyNumberFormat="1" applyFont="1" applyFill="1" applyBorder="1">
      <alignment/>
      <protection/>
    </xf>
    <xf numFmtId="3" fontId="46" fillId="22" borderId="63" xfId="61" applyNumberFormat="1" applyFont="1" applyFill="1" applyBorder="1">
      <alignment/>
      <protection/>
    </xf>
    <xf numFmtId="3" fontId="46" fillId="0" borderId="129" xfId="61" applyNumberFormat="1" applyFont="1" applyFill="1" applyBorder="1">
      <alignment/>
      <protection/>
    </xf>
    <xf numFmtId="3" fontId="46" fillId="22" borderId="64" xfId="61" applyNumberFormat="1" applyFont="1" applyFill="1" applyBorder="1">
      <alignment/>
      <protection/>
    </xf>
    <xf numFmtId="183" fontId="46" fillId="0" borderId="61" xfId="61" applyNumberFormat="1" applyFont="1" applyFill="1" applyBorder="1">
      <alignment/>
      <protection/>
    </xf>
    <xf numFmtId="183" fontId="46" fillId="0" borderId="63" xfId="61" applyNumberFormat="1" applyFont="1" applyFill="1" applyBorder="1">
      <alignment/>
      <protection/>
    </xf>
    <xf numFmtId="183" fontId="46" fillId="22" borderId="63" xfId="61" applyNumberFormat="1" applyFont="1" applyFill="1" applyBorder="1">
      <alignment/>
      <protection/>
    </xf>
    <xf numFmtId="0" fontId="0" fillId="0" borderId="126" xfId="61" applyFont="1" applyFill="1" applyBorder="1" applyAlignment="1">
      <alignment horizontal="left" wrapText="1" shrinkToFit="1"/>
      <protection/>
    </xf>
    <xf numFmtId="0" fontId="46" fillId="0" borderId="131" xfId="61" applyFont="1" applyFill="1" applyBorder="1" applyAlignment="1">
      <alignment horizontal="left" wrapText="1" shrinkToFit="1"/>
      <protection/>
    </xf>
    <xf numFmtId="3" fontId="46" fillId="0" borderId="63" xfId="61" applyNumberFormat="1" applyFont="1" applyFill="1" applyBorder="1">
      <alignment/>
      <protection/>
    </xf>
    <xf numFmtId="3" fontId="46" fillId="0" borderId="64" xfId="61" applyNumberFormat="1" applyFont="1" applyFill="1" applyBorder="1">
      <alignment/>
      <protection/>
    </xf>
    <xf numFmtId="0" fontId="0" fillId="0" borderId="132" xfId="61" applyFont="1" applyFill="1" applyBorder="1">
      <alignment/>
      <protection/>
    </xf>
    <xf numFmtId="4" fontId="46" fillId="0" borderId="124" xfId="61" applyNumberFormat="1" applyFont="1" applyFill="1" applyBorder="1">
      <alignment/>
      <protection/>
    </xf>
    <xf numFmtId="3" fontId="46" fillId="0" borderId="124" xfId="61" applyNumberFormat="1" applyFont="1" applyFill="1" applyBorder="1">
      <alignment/>
      <protection/>
    </xf>
    <xf numFmtId="3" fontId="46" fillId="0" borderId="24" xfId="61" applyNumberFormat="1" applyFont="1" applyFill="1" applyBorder="1">
      <alignment/>
      <protection/>
    </xf>
    <xf numFmtId="183" fontId="46" fillId="0" borderId="124" xfId="61" applyNumberFormat="1" applyFont="1" applyFill="1" applyBorder="1">
      <alignment/>
      <protection/>
    </xf>
    <xf numFmtId="4" fontId="46" fillId="0" borderId="36" xfId="61" applyNumberFormat="1" applyFont="1" applyFill="1" applyBorder="1">
      <alignment/>
      <protection/>
    </xf>
    <xf numFmtId="4" fontId="46" fillId="0" borderId="37" xfId="61" applyNumberFormat="1" applyFont="1" applyFill="1" applyBorder="1">
      <alignment/>
      <protection/>
    </xf>
    <xf numFmtId="3" fontId="46" fillId="0" borderId="37" xfId="61" applyNumberFormat="1" applyFont="1" applyFill="1" applyBorder="1">
      <alignment/>
      <protection/>
    </xf>
    <xf numFmtId="3" fontId="46" fillId="0" borderId="40" xfId="61" applyNumberFormat="1" applyFont="1" applyFill="1" applyBorder="1">
      <alignment/>
      <protection/>
    </xf>
    <xf numFmtId="3" fontId="46" fillId="0" borderId="65" xfId="61" applyNumberFormat="1" applyFont="1" applyFill="1" applyBorder="1">
      <alignment/>
      <protection/>
    </xf>
    <xf numFmtId="3" fontId="46" fillId="0" borderId="52" xfId="61" applyNumberFormat="1" applyFont="1" applyFill="1" applyBorder="1">
      <alignment/>
      <protection/>
    </xf>
    <xf numFmtId="3" fontId="46" fillId="0" borderId="73" xfId="61" applyNumberFormat="1" applyFont="1" applyFill="1" applyBorder="1">
      <alignment/>
      <protection/>
    </xf>
    <xf numFmtId="3" fontId="46" fillId="0" borderId="53" xfId="61" applyNumberFormat="1" applyFont="1" applyFill="1" applyBorder="1">
      <alignment/>
      <protection/>
    </xf>
    <xf numFmtId="0" fontId="46" fillId="0" borderId="133" xfId="61" applyFont="1" applyFill="1" applyBorder="1" applyAlignment="1">
      <alignment horizontal="left"/>
      <protection/>
    </xf>
    <xf numFmtId="0" fontId="1" fillId="0" borderId="123" xfId="61" applyFont="1" applyFill="1" applyBorder="1" applyAlignment="1">
      <alignment horizontal="left"/>
      <protection/>
    </xf>
    <xf numFmtId="167" fontId="46" fillId="0" borderId="134" xfId="61" applyNumberFormat="1" applyFont="1" applyFill="1" applyBorder="1" applyAlignment="1" applyProtection="1">
      <alignment/>
      <protection locked="0"/>
    </xf>
    <xf numFmtId="3" fontId="46" fillId="22" borderId="52" xfId="61" applyNumberFormat="1" applyFont="1" applyFill="1" applyBorder="1">
      <alignment/>
      <protection/>
    </xf>
    <xf numFmtId="3" fontId="65" fillId="0" borderId="73" xfId="61" applyNumberFormat="1" applyFont="1" applyFill="1" applyBorder="1">
      <alignment/>
      <protection/>
    </xf>
    <xf numFmtId="3" fontId="46" fillId="22" borderId="53" xfId="61" applyNumberFormat="1" applyFont="1" applyFill="1" applyBorder="1">
      <alignment/>
      <protection/>
    </xf>
    <xf numFmtId="3" fontId="46" fillId="22" borderId="67" xfId="61" applyNumberFormat="1" applyFont="1" applyFill="1" applyBorder="1">
      <alignment/>
      <protection/>
    </xf>
    <xf numFmtId="167" fontId="46" fillId="0" borderId="133" xfId="61" applyNumberFormat="1" applyFont="1" applyFill="1" applyBorder="1" applyAlignment="1" applyProtection="1">
      <alignment/>
      <protection locked="0"/>
    </xf>
    <xf numFmtId="3" fontId="65" fillId="0" borderId="130" xfId="61" applyNumberFormat="1" applyFont="1" applyFill="1" applyBorder="1">
      <alignment/>
      <protection/>
    </xf>
    <xf numFmtId="3" fontId="46" fillId="22" borderId="78" xfId="61" applyNumberFormat="1" applyFont="1" applyFill="1" applyBorder="1">
      <alignment/>
      <protection/>
    </xf>
    <xf numFmtId="167" fontId="0" fillId="0" borderId="126" xfId="61" applyNumberFormat="1" applyFont="1" applyFill="1" applyBorder="1" applyAlignment="1" applyProtection="1">
      <alignment/>
      <protection locked="0"/>
    </xf>
    <xf numFmtId="3" fontId="46" fillId="0" borderId="15" xfId="61" applyNumberFormat="1" applyFont="1" applyFill="1" applyBorder="1">
      <alignment/>
      <protection/>
    </xf>
    <xf numFmtId="4" fontId="46" fillId="22" borderId="127" xfId="61" applyNumberFormat="1" applyFont="1" applyFill="1" applyBorder="1">
      <alignment/>
      <protection/>
    </xf>
    <xf numFmtId="3" fontId="46" fillId="22" borderId="127" xfId="61" applyNumberFormat="1" applyFont="1" applyFill="1" applyBorder="1">
      <alignment/>
      <protection/>
    </xf>
    <xf numFmtId="3" fontId="46" fillId="22" borderId="106" xfId="61" applyNumberFormat="1" applyFont="1" applyFill="1" applyBorder="1">
      <alignment/>
      <protection/>
    </xf>
    <xf numFmtId="3" fontId="46" fillId="22" borderId="15" xfId="61" applyNumberFormat="1" applyFont="1" applyFill="1" applyBorder="1">
      <alignment/>
      <protection/>
    </xf>
    <xf numFmtId="167" fontId="0" fillId="0" borderId="131" xfId="61" applyNumberFormat="1" applyFont="1" applyFill="1" applyBorder="1" applyAlignment="1" applyProtection="1">
      <alignment/>
      <protection locked="0"/>
    </xf>
    <xf numFmtId="3" fontId="46" fillId="22" borderId="62" xfId="61" applyNumberFormat="1" applyFont="1" applyFill="1" applyBorder="1">
      <alignment/>
      <protection/>
    </xf>
    <xf numFmtId="167" fontId="46" fillId="0" borderId="132" xfId="61" applyNumberFormat="1" applyFont="1" applyFill="1" applyBorder="1" applyAlignment="1" applyProtection="1">
      <alignment/>
      <protection locked="0"/>
    </xf>
    <xf numFmtId="3" fontId="46" fillId="22" borderId="34" xfId="61" applyNumberFormat="1" applyFont="1" applyFill="1" applyBorder="1">
      <alignment/>
      <protection/>
    </xf>
    <xf numFmtId="3" fontId="65" fillId="0" borderId="35" xfId="61" applyNumberFormat="1" applyFont="1" applyFill="1" applyBorder="1">
      <alignment/>
      <protection/>
    </xf>
    <xf numFmtId="3" fontId="46" fillId="22" borderId="97" xfId="61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33" xfId="61" applyFont="1" applyFill="1" applyBorder="1">
      <alignment/>
      <protection/>
    </xf>
    <xf numFmtId="3" fontId="46" fillId="0" borderId="78" xfId="61" applyNumberFormat="1" applyFont="1" applyFill="1" applyBorder="1">
      <alignment/>
      <protection/>
    </xf>
    <xf numFmtId="0" fontId="4" fillId="0" borderId="135" xfId="61" applyFont="1" applyFill="1" applyBorder="1">
      <alignment/>
      <protection/>
    </xf>
    <xf numFmtId="4" fontId="46" fillId="0" borderId="136" xfId="61" applyNumberFormat="1" applyFont="1" applyFill="1" applyBorder="1">
      <alignment/>
      <protection/>
    </xf>
    <xf numFmtId="4" fontId="46" fillId="0" borderId="137" xfId="61" applyNumberFormat="1" applyFont="1" applyFill="1" applyBorder="1">
      <alignment/>
      <protection/>
    </xf>
    <xf numFmtId="3" fontId="46" fillId="0" borderId="137" xfId="61" applyNumberFormat="1" applyFont="1" applyFill="1" applyBorder="1">
      <alignment/>
      <protection/>
    </xf>
    <xf numFmtId="3" fontId="46" fillId="0" borderId="138" xfId="61" applyNumberFormat="1" applyFont="1" applyFill="1" applyBorder="1">
      <alignment/>
      <protection/>
    </xf>
    <xf numFmtId="3" fontId="46" fillId="0" borderId="139" xfId="61" applyNumberFormat="1" applyFont="1" applyFill="1" applyBorder="1">
      <alignment/>
      <protection/>
    </xf>
    <xf numFmtId="0" fontId="68" fillId="0" borderId="0" xfId="0" applyFont="1" applyFill="1" applyBorder="1" applyAlignment="1">
      <alignment/>
    </xf>
    <xf numFmtId="0" fontId="46" fillId="0" borderId="116" xfId="61" applyFont="1" applyFill="1" applyBorder="1" applyAlignment="1">
      <alignment horizontal="center"/>
      <protection/>
    </xf>
    <xf numFmtId="4" fontId="46" fillId="0" borderId="140" xfId="61" applyNumberFormat="1" applyFont="1" applyFill="1" applyBorder="1">
      <alignment/>
      <protection/>
    </xf>
    <xf numFmtId="3" fontId="46" fillId="0" borderId="140" xfId="61" applyNumberFormat="1" applyFont="1" applyFill="1" applyBorder="1">
      <alignment/>
      <protection/>
    </xf>
    <xf numFmtId="3" fontId="46" fillId="0" borderId="141" xfId="61" applyNumberFormat="1" applyFont="1" applyFill="1" applyBorder="1">
      <alignment/>
      <protection/>
    </xf>
    <xf numFmtId="3" fontId="46" fillId="0" borderId="142" xfId="61" applyNumberFormat="1" applyFont="1" applyFill="1" applyBorder="1">
      <alignment/>
      <protection/>
    </xf>
    <xf numFmtId="0" fontId="5" fillId="0" borderId="123" xfId="61" applyFont="1" applyFill="1" applyBorder="1" applyAlignment="1">
      <alignment horizontal="center"/>
      <protection/>
    </xf>
    <xf numFmtId="0" fontId="0" fillId="0" borderId="143" xfId="61" applyFont="1" applyFill="1" applyBorder="1">
      <alignment/>
      <protection/>
    </xf>
    <xf numFmtId="4" fontId="46" fillId="0" borderId="144" xfId="61" applyNumberFormat="1" applyFont="1" applyFill="1" applyBorder="1">
      <alignment/>
      <protection/>
    </xf>
    <xf numFmtId="3" fontId="46" fillId="0" borderId="144" xfId="61" applyNumberFormat="1" applyFont="1" applyFill="1" applyBorder="1">
      <alignment/>
      <protection/>
    </xf>
    <xf numFmtId="3" fontId="46" fillId="0" borderId="145" xfId="61" applyNumberFormat="1" applyFont="1" applyFill="1" applyBorder="1">
      <alignment/>
      <protection/>
    </xf>
    <xf numFmtId="4" fontId="46" fillId="0" borderId="146" xfId="61" applyNumberFormat="1" applyFont="1" applyFill="1" applyBorder="1">
      <alignment/>
      <protection/>
    </xf>
    <xf numFmtId="4" fontId="46" fillId="0" borderId="147" xfId="61" applyNumberFormat="1" applyFont="1" applyFill="1" applyBorder="1">
      <alignment/>
      <protection/>
    </xf>
    <xf numFmtId="3" fontId="46" fillId="0" borderId="148" xfId="61" applyNumberFormat="1" applyFont="1" applyFill="1" applyBorder="1">
      <alignment/>
      <protection/>
    </xf>
    <xf numFmtId="183" fontId="46" fillId="0" borderId="146" xfId="61" applyNumberFormat="1" applyFont="1" applyFill="1" applyBorder="1">
      <alignment/>
      <protection/>
    </xf>
    <xf numFmtId="183" fontId="46" fillId="0" borderId="147" xfId="61" applyNumberFormat="1" applyFont="1" applyFill="1" applyBorder="1">
      <alignment/>
      <protection/>
    </xf>
    <xf numFmtId="183" fontId="46" fillId="0" borderId="149" xfId="61" applyNumberFormat="1" applyFont="1" applyFill="1" applyBorder="1">
      <alignment/>
      <protection/>
    </xf>
    <xf numFmtId="4" fontId="6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7" fillId="0" borderId="0" xfId="61" applyFont="1" applyFill="1" applyAlignment="1">
      <alignment horizontal="left"/>
      <protection/>
    </xf>
    <xf numFmtId="0" fontId="0" fillId="0" borderId="0" xfId="61" applyFont="1" applyFill="1" applyBorder="1">
      <alignment/>
      <protection/>
    </xf>
    <xf numFmtId="0" fontId="68" fillId="0" borderId="0" xfId="6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61" applyFont="1" applyFill="1" applyBorder="1">
      <alignment/>
      <protection/>
    </xf>
    <xf numFmtId="0" fontId="68" fillId="0" borderId="0" xfId="61" applyFont="1" applyFill="1">
      <alignment/>
      <protection/>
    </xf>
    <xf numFmtId="0" fontId="68" fillId="4" borderId="0" xfId="61" applyFont="1" applyFill="1" applyBorder="1">
      <alignment/>
      <protection/>
    </xf>
    <xf numFmtId="0" fontId="68" fillId="4" borderId="0" xfId="61" applyFont="1" applyFill="1">
      <alignment/>
      <protection/>
    </xf>
    <xf numFmtId="0" fontId="82" fillId="0" borderId="0" xfId="61" applyFont="1" applyFill="1">
      <alignment/>
      <protection/>
    </xf>
    <xf numFmtId="0" fontId="46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37" borderId="15" xfId="0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0" fontId="4" fillId="0" borderId="9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150" xfId="0" applyFont="1" applyFill="1" applyBorder="1" applyAlignment="1">
      <alignment horizontal="center" vertical="center"/>
    </xf>
    <xf numFmtId="0" fontId="1" fillId="0" borderId="151" xfId="0" applyFont="1" applyFill="1" applyBorder="1" applyAlignment="1">
      <alignment horizontal="center"/>
    </xf>
    <xf numFmtId="0" fontId="1" fillId="0" borderId="15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5" xfId="0" applyFont="1" applyFill="1" applyBorder="1" applyAlignment="1">
      <alignment horizontal="center"/>
    </xf>
    <xf numFmtId="0" fontId="2" fillId="0" borderId="1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6" fillId="0" borderId="153" xfId="61" applyFont="1" applyFill="1" applyBorder="1" applyAlignment="1">
      <alignment horizontal="left"/>
      <protection/>
    </xf>
    <xf numFmtId="4" fontId="46" fillId="0" borderId="154" xfId="61" applyNumberFormat="1" applyFont="1" applyFill="1" applyBorder="1">
      <alignment/>
      <protection/>
    </xf>
    <xf numFmtId="4" fontId="46" fillId="0" borderId="0" xfId="61" applyNumberFormat="1" applyFont="1" applyFill="1" applyBorder="1">
      <alignment/>
      <protection/>
    </xf>
    <xf numFmtId="3" fontId="46" fillId="0" borderId="0" xfId="61" applyNumberFormat="1" applyFont="1" applyFill="1" applyBorder="1">
      <alignment/>
      <protection/>
    </xf>
    <xf numFmtId="0" fontId="46" fillId="0" borderId="132" xfId="61" applyFont="1" applyFill="1" applyBorder="1" applyAlignment="1">
      <alignment horizontal="left"/>
      <protection/>
    </xf>
    <xf numFmtId="3" fontId="46" fillId="0" borderId="104" xfId="61" applyNumberFormat="1" applyFont="1" applyFill="1" applyBorder="1">
      <alignment/>
      <protection/>
    </xf>
    <xf numFmtId="3" fontId="46" fillId="0" borderId="32" xfId="61" applyNumberFormat="1" applyFont="1" applyFill="1" applyBorder="1">
      <alignment/>
      <protection/>
    </xf>
    <xf numFmtId="3" fontId="46" fillId="0" borderId="103" xfId="61" applyNumberFormat="1" applyFont="1" applyFill="1" applyBorder="1">
      <alignment/>
      <protection/>
    </xf>
    <xf numFmtId="3" fontId="46" fillId="0" borderId="155" xfId="61" applyNumberFormat="1" applyFont="1" applyFill="1" applyBorder="1">
      <alignment/>
      <protection/>
    </xf>
    <xf numFmtId="3" fontId="46" fillId="0" borderId="107" xfId="61" applyNumberFormat="1" applyFont="1" applyFill="1" applyBorder="1">
      <alignment/>
      <protection/>
    </xf>
    <xf numFmtId="3" fontId="46" fillId="0" borderId="80" xfId="61" applyNumberFormat="1" applyFont="1" applyFill="1" applyBorder="1">
      <alignment/>
      <protection/>
    </xf>
    <xf numFmtId="3" fontId="46" fillId="0" borderId="156" xfId="61" applyNumberFormat="1" applyFont="1" applyFill="1" applyBorder="1">
      <alignment/>
      <protection/>
    </xf>
    <xf numFmtId="0" fontId="0" fillId="0" borderId="131" xfId="61" applyFont="1" applyFill="1" applyBorder="1">
      <alignment/>
      <protection/>
    </xf>
    <xf numFmtId="3" fontId="65" fillId="0" borderId="61" xfId="61" applyNumberFormat="1" applyFont="1" applyFill="1" applyBorder="1">
      <alignment/>
      <protection/>
    </xf>
    <xf numFmtId="3" fontId="65" fillId="22" borderId="63" xfId="61" applyNumberFormat="1" applyFont="1" applyFill="1" applyBorder="1">
      <alignment/>
      <protection/>
    </xf>
    <xf numFmtId="4" fontId="65" fillId="22" borderId="63" xfId="61" applyNumberFormat="1" applyFont="1" applyFill="1" applyBorder="1">
      <alignment/>
      <protection/>
    </xf>
    <xf numFmtId="3" fontId="65" fillId="0" borderId="107" xfId="61" applyNumberFormat="1" applyFont="1" applyFill="1" applyBorder="1">
      <alignment/>
      <protection/>
    </xf>
    <xf numFmtId="3" fontId="65" fillId="22" borderId="107" xfId="61" applyNumberFormat="1" applyFont="1" applyFill="1" applyBorder="1">
      <alignment/>
      <protection/>
    </xf>
    <xf numFmtId="3" fontId="65" fillId="22" borderId="15" xfId="61" applyNumberFormat="1" applyFont="1" applyFill="1" applyBorder="1">
      <alignment/>
      <protection/>
    </xf>
    <xf numFmtId="3" fontId="65" fillId="22" borderId="80" xfId="61" applyNumberFormat="1" applyFont="1" applyFill="1" applyBorder="1">
      <alignment/>
      <protection/>
    </xf>
    <xf numFmtId="3" fontId="65" fillId="0" borderId="156" xfId="61" applyNumberFormat="1" applyFont="1" applyFill="1" applyBorder="1">
      <alignment/>
      <protection/>
    </xf>
    <xf numFmtId="4" fontId="65" fillId="0" borderId="0" xfId="61" applyNumberFormat="1" applyFont="1" applyFill="1" applyBorder="1">
      <alignment/>
      <protection/>
    </xf>
    <xf numFmtId="3" fontId="65" fillId="0" borderId="0" xfId="61" applyNumberFormat="1" applyFont="1" applyFill="1" applyBorder="1">
      <alignment/>
      <protection/>
    </xf>
    <xf numFmtId="0" fontId="0" fillId="0" borderId="125" xfId="61" applyFont="1" applyFill="1" applyBorder="1" applyAlignment="1">
      <alignment horizontal="left"/>
      <protection/>
    </xf>
    <xf numFmtId="3" fontId="65" fillId="0" borderId="36" xfId="61" applyNumberFormat="1" applyFont="1" applyFill="1" applyBorder="1">
      <alignment/>
      <protection/>
    </xf>
    <xf numFmtId="3" fontId="65" fillId="0" borderId="37" xfId="61" applyNumberFormat="1" applyFont="1" applyFill="1" applyBorder="1">
      <alignment/>
      <protection/>
    </xf>
    <xf numFmtId="3" fontId="65" fillId="0" borderId="40" xfId="61" applyNumberFormat="1" applyFont="1" applyFill="1" applyBorder="1">
      <alignment/>
      <protection/>
    </xf>
    <xf numFmtId="3" fontId="65" fillId="0" borderId="99" xfId="61" applyNumberFormat="1" applyFont="1" applyFill="1" applyBorder="1">
      <alignment/>
      <protection/>
    </xf>
    <xf numFmtId="3" fontId="65" fillId="0" borderId="100" xfId="61" applyNumberFormat="1" applyFont="1" applyFill="1" applyBorder="1">
      <alignment/>
      <protection/>
    </xf>
    <xf numFmtId="3" fontId="65" fillId="0" borderId="101" xfId="61" applyNumberFormat="1" applyFont="1" applyFill="1" applyBorder="1">
      <alignment/>
      <protection/>
    </xf>
    <xf numFmtId="3" fontId="65" fillId="0" borderId="157" xfId="61" applyNumberFormat="1" applyFont="1" applyFill="1" applyBorder="1">
      <alignment/>
      <protection/>
    </xf>
    <xf numFmtId="3" fontId="65" fillId="0" borderId="62" xfId="61" applyNumberFormat="1" applyFont="1" applyFill="1" applyBorder="1">
      <alignment/>
      <protection/>
    </xf>
    <xf numFmtId="3" fontId="65" fillId="0" borderId="112" xfId="61" applyNumberFormat="1" applyFont="1" applyFill="1" applyBorder="1">
      <alignment/>
      <protection/>
    </xf>
    <xf numFmtId="3" fontId="65" fillId="0" borderId="158" xfId="61" applyNumberFormat="1" applyFont="1" applyFill="1" applyBorder="1">
      <alignment/>
      <protection/>
    </xf>
    <xf numFmtId="0" fontId="0" fillId="0" borderId="153" xfId="61" applyFont="1" applyFill="1" applyBorder="1">
      <alignment/>
      <protection/>
    </xf>
    <xf numFmtId="3" fontId="46" fillId="0" borderId="22" xfId="61" applyNumberFormat="1" applyFont="1" applyFill="1" applyBorder="1">
      <alignment/>
      <protection/>
    </xf>
    <xf numFmtId="3" fontId="46" fillId="0" borderId="89" xfId="61" applyNumberFormat="1" applyFont="1" applyFill="1" applyBorder="1">
      <alignment/>
      <protection/>
    </xf>
    <xf numFmtId="3" fontId="46" fillId="0" borderId="159" xfId="61" applyNumberFormat="1" applyFont="1" applyFill="1" applyBorder="1">
      <alignment/>
      <protection/>
    </xf>
    <xf numFmtId="0" fontId="46" fillId="0" borderId="132" xfId="61" applyFont="1" applyFill="1" applyBorder="1">
      <alignment/>
      <protection/>
    </xf>
    <xf numFmtId="3" fontId="46" fillId="0" borderId="160" xfId="61" applyNumberFormat="1" applyFont="1" applyFill="1" applyBorder="1">
      <alignment/>
      <protection/>
    </xf>
    <xf numFmtId="3" fontId="46" fillId="0" borderId="161" xfId="61" applyNumberFormat="1" applyFont="1" applyFill="1" applyBorder="1">
      <alignment/>
      <protection/>
    </xf>
    <xf numFmtId="3" fontId="65" fillId="22" borderId="61" xfId="61" applyNumberFormat="1" applyFont="1" applyFill="1" applyBorder="1">
      <alignment/>
      <protection/>
    </xf>
    <xf numFmtId="3" fontId="65" fillId="22" borderId="62" xfId="61" applyNumberFormat="1" applyFont="1" applyFill="1" applyBorder="1">
      <alignment/>
      <protection/>
    </xf>
    <xf numFmtId="3" fontId="65" fillId="22" borderId="64" xfId="61" applyNumberFormat="1" applyFont="1" applyFill="1" applyBorder="1">
      <alignment/>
      <protection/>
    </xf>
    <xf numFmtId="3" fontId="65" fillId="22" borderId="112" xfId="61" applyNumberFormat="1" applyFont="1" applyFill="1" applyBorder="1">
      <alignment/>
      <protection/>
    </xf>
    <xf numFmtId="3" fontId="65" fillId="0" borderId="162" xfId="61" applyNumberFormat="1" applyFont="1" applyFill="1" applyBorder="1">
      <alignment/>
      <protection/>
    </xf>
    <xf numFmtId="3" fontId="65" fillId="0" borderId="51" xfId="61" applyNumberFormat="1" applyFont="1" applyFill="1" applyBorder="1">
      <alignment/>
      <protection/>
    </xf>
    <xf numFmtId="3" fontId="65" fillId="0" borderId="52" xfId="61" applyNumberFormat="1" applyFont="1" applyFill="1" applyBorder="1">
      <alignment/>
      <protection/>
    </xf>
    <xf numFmtId="3" fontId="65" fillId="0" borderId="28" xfId="61" applyNumberFormat="1" applyFont="1" applyFill="1" applyBorder="1">
      <alignment/>
      <protection/>
    </xf>
    <xf numFmtId="3" fontId="65" fillId="0" borderId="29" xfId="61" applyNumberFormat="1" applyFont="1" applyFill="1" applyBorder="1">
      <alignment/>
      <protection/>
    </xf>
    <xf numFmtId="3" fontId="65" fillId="0" borderId="98" xfId="61" applyNumberFormat="1" applyFont="1" applyFill="1" applyBorder="1">
      <alignment/>
      <protection/>
    </xf>
    <xf numFmtId="3" fontId="65" fillId="0" borderId="38" xfId="61" applyNumberFormat="1" applyFont="1" applyFill="1" applyBorder="1">
      <alignment/>
      <protection/>
    </xf>
    <xf numFmtId="3" fontId="65" fillId="0" borderId="65" xfId="61" applyNumberFormat="1" applyFont="1" applyFill="1" applyBorder="1">
      <alignment/>
      <protection/>
    </xf>
    <xf numFmtId="3" fontId="65" fillId="0" borderId="91" xfId="61" applyNumberFormat="1" applyFont="1" applyFill="1" applyBorder="1">
      <alignment/>
      <protection/>
    </xf>
    <xf numFmtId="3" fontId="65" fillId="0" borderId="163" xfId="61" applyNumberFormat="1" applyFont="1" applyFill="1" applyBorder="1">
      <alignment/>
      <protection/>
    </xf>
    <xf numFmtId="0" fontId="0" fillId="0" borderId="153" xfId="61" applyFont="1" applyFill="1" applyBorder="1">
      <alignment/>
      <protection/>
    </xf>
    <xf numFmtId="183" fontId="46" fillId="0" borderId="22" xfId="61" applyNumberFormat="1" applyFont="1" applyFill="1" applyBorder="1">
      <alignment/>
      <protection/>
    </xf>
    <xf numFmtId="183" fontId="46" fillId="0" borderId="23" xfId="61" applyNumberFormat="1" applyFont="1" applyFill="1" applyBorder="1">
      <alignment/>
      <protection/>
    </xf>
    <xf numFmtId="0" fontId="46" fillId="22" borderId="131" xfId="61" applyFont="1" applyFill="1" applyBorder="1">
      <alignment/>
      <protection/>
    </xf>
    <xf numFmtId="3" fontId="46" fillId="0" borderId="61" xfId="61" applyNumberFormat="1" applyFont="1" applyFill="1" applyBorder="1">
      <alignment/>
      <protection/>
    </xf>
    <xf numFmtId="3" fontId="46" fillId="22" borderId="61" xfId="61" applyNumberFormat="1" applyFont="1" applyFill="1" applyBorder="1">
      <alignment/>
      <protection/>
    </xf>
    <xf numFmtId="3" fontId="46" fillId="22" borderId="112" xfId="61" applyNumberFormat="1" applyFont="1" applyFill="1" applyBorder="1">
      <alignment/>
      <protection/>
    </xf>
    <xf numFmtId="3" fontId="46" fillId="0" borderId="162" xfId="61" applyNumberFormat="1" applyFont="1" applyFill="1" applyBorder="1">
      <alignment/>
      <protection/>
    </xf>
    <xf numFmtId="3" fontId="46" fillId="0" borderId="77" xfId="61" applyNumberFormat="1" applyFont="1" applyFill="1" applyBorder="1">
      <alignment/>
      <protection/>
    </xf>
    <xf numFmtId="0" fontId="0" fillId="0" borderId="164" xfId="61" applyFont="1" applyFill="1" applyBorder="1" applyAlignment="1">
      <alignment horizontal="left"/>
      <protection/>
    </xf>
    <xf numFmtId="3" fontId="46" fillId="0" borderId="99" xfId="61" applyNumberFormat="1" applyFont="1" applyFill="1" applyBorder="1">
      <alignment/>
      <protection/>
    </xf>
    <xf numFmtId="3" fontId="46" fillId="0" borderId="157" xfId="61" applyNumberFormat="1" applyFont="1" applyFill="1" applyBorder="1">
      <alignment/>
      <protection/>
    </xf>
    <xf numFmtId="4" fontId="46" fillId="0" borderId="157" xfId="61" applyNumberFormat="1" applyFont="1" applyFill="1" applyBorder="1">
      <alignment/>
      <protection/>
    </xf>
    <xf numFmtId="3" fontId="46" fillId="0" borderId="165" xfId="61" applyNumberFormat="1" applyFont="1" applyFill="1" applyBorder="1">
      <alignment/>
      <protection/>
    </xf>
    <xf numFmtId="3" fontId="46" fillId="22" borderId="100" xfId="61" applyNumberFormat="1" applyFont="1" applyFill="1" applyBorder="1">
      <alignment/>
      <protection/>
    </xf>
    <xf numFmtId="3" fontId="46" fillId="22" borderId="101" xfId="61" applyNumberFormat="1" applyFont="1" applyFill="1" applyBorder="1">
      <alignment/>
      <protection/>
    </xf>
    <xf numFmtId="183" fontId="46" fillId="0" borderId="99" xfId="61" applyNumberFormat="1" applyFont="1" applyFill="1" applyBorder="1">
      <alignment/>
      <protection/>
    </xf>
    <xf numFmtId="183" fontId="46" fillId="22" borderId="100" xfId="61" applyNumberFormat="1" applyFont="1" applyFill="1" applyBorder="1">
      <alignment/>
      <protection/>
    </xf>
    <xf numFmtId="3" fontId="46" fillId="0" borderId="111" xfId="61" applyNumberFormat="1" applyFont="1" applyFill="1" applyBorder="1">
      <alignment/>
      <protection/>
    </xf>
    <xf numFmtId="3" fontId="46" fillId="0" borderId="166" xfId="61" applyNumberFormat="1" applyFont="1" applyFill="1" applyBorder="1">
      <alignment/>
      <protection/>
    </xf>
    <xf numFmtId="0" fontId="4" fillId="0" borderId="134" xfId="61" applyFont="1" applyFill="1" applyBorder="1" applyAlignment="1">
      <alignment vertical="top"/>
      <protection/>
    </xf>
    <xf numFmtId="3" fontId="46" fillId="0" borderId="51" xfId="61" applyNumberFormat="1" applyFont="1" applyFill="1" applyBorder="1">
      <alignment/>
      <protection/>
    </xf>
    <xf numFmtId="3" fontId="46" fillId="0" borderId="67" xfId="61" applyNumberFormat="1" applyFont="1" applyFill="1" applyBorder="1">
      <alignment/>
      <protection/>
    </xf>
    <xf numFmtId="3" fontId="46" fillId="0" borderId="76" xfId="61" applyNumberFormat="1" applyFont="1" applyFill="1" applyBorder="1">
      <alignment/>
      <protection/>
    </xf>
    <xf numFmtId="3" fontId="46" fillId="0" borderId="167" xfId="61" applyNumberFormat="1" applyFont="1" applyFill="1" applyBorder="1">
      <alignment/>
      <protection/>
    </xf>
    <xf numFmtId="0" fontId="0" fillId="0" borderId="132" xfId="61" applyFont="1" applyFill="1" applyBorder="1" applyAlignment="1">
      <alignment horizontal="left" wrapText="1" shrinkToFit="1"/>
      <protection/>
    </xf>
    <xf numFmtId="3" fontId="46" fillId="0" borderId="62" xfId="61" applyNumberFormat="1" applyFont="1" applyFill="1" applyBorder="1">
      <alignment/>
      <protection/>
    </xf>
    <xf numFmtId="3" fontId="46" fillId="0" borderId="112" xfId="61" applyNumberFormat="1" applyFont="1" applyFill="1" applyBorder="1">
      <alignment/>
      <protection/>
    </xf>
    <xf numFmtId="0" fontId="0" fillId="0" borderId="126" xfId="61" applyFont="1" applyFill="1" applyBorder="1" applyAlignment="1">
      <alignment horizontal="left"/>
      <protection/>
    </xf>
    <xf numFmtId="0" fontId="0" fillId="0" borderId="131" xfId="61" applyFont="1" applyFill="1" applyBorder="1" applyAlignment="1">
      <alignment horizontal="left"/>
      <protection/>
    </xf>
    <xf numFmtId="3" fontId="46" fillId="0" borderId="158" xfId="61" applyNumberFormat="1" applyFont="1" applyFill="1" applyBorder="1">
      <alignment/>
      <protection/>
    </xf>
    <xf numFmtId="0" fontId="46" fillId="0" borderId="133" xfId="61" applyFont="1" applyFill="1" applyBorder="1">
      <alignment/>
      <protection/>
    </xf>
    <xf numFmtId="3" fontId="46" fillId="0" borderId="168" xfId="61" applyNumberFormat="1" applyFont="1" applyFill="1" applyBorder="1">
      <alignment/>
      <protection/>
    </xf>
    <xf numFmtId="3" fontId="46" fillId="0" borderId="169" xfId="61" applyNumberFormat="1" applyFont="1" applyFill="1" applyBorder="1">
      <alignment/>
      <protection/>
    </xf>
    <xf numFmtId="0" fontId="0" fillId="0" borderId="125" xfId="61" applyFont="1" applyFill="1" applyBorder="1">
      <alignment/>
      <protection/>
    </xf>
    <xf numFmtId="3" fontId="46" fillId="0" borderId="36" xfId="61" applyNumberFormat="1" applyFont="1" applyFill="1" applyBorder="1">
      <alignment/>
      <protection/>
    </xf>
    <xf numFmtId="3" fontId="46" fillId="0" borderId="38" xfId="61" applyNumberFormat="1" applyFont="1" applyFill="1" applyBorder="1">
      <alignment/>
      <protection/>
    </xf>
    <xf numFmtId="3" fontId="46" fillId="0" borderId="50" xfId="61" applyNumberFormat="1" applyFont="1" applyFill="1" applyBorder="1">
      <alignment/>
      <protection/>
    </xf>
    <xf numFmtId="3" fontId="46" fillId="0" borderId="152" xfId="61" applyNumberFormat="1" applyFont="1" applyFill="1" applyBorder="1">
      <alignment/>
      <protection/>
    </xf>
    <xf numFmtId="0" fontId="0" fillId="0" borderId="134" xfId="61" applyFont="1" applyFill="1" applyBorder="1">
      <alignment/>
      <protection/>
    </xf>
    <xf numFmtId="3" fontId="46" fillId="0" borderId="170" xfId="61" applyNumberFormat="1" applyFont="1" applyFill="1" applyBorder="1">
      <alignment/>
      <protection/>
    </xf>
    <xf numFmtId="3" fontId="46" fillId="0" borderId="28" xfId="61" applyNumberFormat="1" applyFont="1" applyFill="1" applyBorder="1">
      <alignment/>
      <protection/>
    </xf>
    <xf numFmtId="3" fontId="46" fillId="0" borderId="29" xfId="61" applyNumberFormat="1" applyFont="1" applyFill="1" applyBorder="1">
      <alignment/>
      <protection/>
    </xf>
    <xf numFmtId="3" fontId="46" fillId="0" borderId="91" xfId="61" applyNumberFormat="1" applyFont="1" applyFill="1" applyBorder="1">
      <alignment/>
      <protection/>
    </xf>
    <xf numFmtId="3" fontId="46" fillId="0" borderId="151" xfId="61" applyNumberFormat="1" applyFont="1" applyFill="1" applyBorder="1">
      <alignment/>
      <protection/>
    </xf>
    <xf numFmtId="3" fontId="46" fillId="22" borderId="51" xfId="61" applyNumberFormat="1" applyFont="1" applyFill="1" applyBorder="1">
      <alignment/>
      <protection/>
    </xf>
    <xf numFmtId="3" fontId="46" fillId="22" borderId="76" xfId="61" applyNumberFormat="1" applyFont="1" applyFill="1" applyBorder="1">
      <alignment/>
      <protection/>
    </xf>
    <xf numFmtId="3" fontId="46" fillId="22" borderId="170" xfId="61" applyNumberFormat="1" applyFont="1" applyFill="1" applyBorder="1">
      <alignment/>
      <protection/>
    </xf>
    <xf numFmtId="3" fontId="46" fillId="22" borderId="77" xfId="61" applyNumberFormat="1" applyFont="1" applyFill="1" applyBorder="1">
      <alignment/>
      <protection/>
    </xf>
    <xf numFmtId="3" fontId="46" fillId="22" borderId="168" xfId="61" applyNumberFormat="1" applyFont="1" applyFill="1" applyBorder="1">
      <alignment/>
      <protection/>
    </xf>
    <xf numFmtId="3" fontId="46" fillId="22" borderId="169" xfId="61" applyNumberFormat="1" applyFont="1" applyFill="1" applyBorder="1">
      <alignment/>
      <protection/>
    </xf>
    <xf numFmtId="3" fontId="46" fillId="22" borderId="104" xfId="61" applyNumberFormat="1" applyFont="1" applyFill="1" applyBorder="1">
      <alignment/>
      <protection/>
    </xf>
    <xf numFmtId="3" fontId="46" fillId="22" borderId="32" xfId="61" applyNumberFormat="1" applyFont="1" applyFill="1" applyBorder="1">
      <alignment/>
      <protection/>
    </xf>
    <xf numFmtId="3" fontId="46" fillId="22" borderId="103" xfId="61" applyNumberFormat="1" applyFont="1" applyFill="1" applyBorder="1">
      <alignment/>
      <protection/>
    </xf>
    <xf numFmtId="3" fontId="46" fillId="22" borderId="155" xfId="61" applyNumberFormat="1" applyFont="1" applyFill="1" applyBorder="1">
      <alignment/>
      <protection/>
    </xf>
    <xf numFmtId="3" fontId="46" fillId="0" borderId="136" xfId="61" applyNumberFormat="1" applyFont="1" applyFill="1" applyBorder="1">
      <alignment/>
      <protection/>
    </xf>
    <xf numFmtId="3" fontId="46" fillId="0" borderId="171" xfId="61" applyNumberFormat="1" applyFont="1" applyFill="1" applyBorder="1">
      <alignment/>
      <protection/>
    </xf>
    <xf numFmtId="3" fontId="46" fillId="0" borderId="172" xfId="61" applyNumberFormat="1" applyFont="1" applyFill="1" applyBorder="1">
      <alignment/>
      <protection/>
    </xf>
    <xf numFmtId="3" fontId="46" fillId="0" borderId="173" xfId="61" applyNumberFormat="1" applyFont="1" applyFill="1" applyBorder="1">
      <alignment/>
      <protection/>
    </xf>
    <xf numFmtId="3" fontId="46" fillId="0" borderId="174" xfId="61" applyNumberFormat="1" applyFont="1" applyFill="1" applyBorder="1">
      <alignment/>
      <protection/>
    </xf>
    <xf numFmtId="3" fontId="46" fillId="0" borderId="175" xfId="61" applyNumberFormat="1" applyFont="1" applyFill="1" applyBorder="1">
      <alignment/>
      <protection/>
    </xf>
    <xf numFmtId="3" fontId="46" fillId="0" borderId="121" xfId="61" applyNumberFormat="1" applyFont="1" applyFill="1" applyBorder="1">
      <alignment/>
      <protection/>
    </xf>
    <xf numFmtId="3" fontId="46" fillId="0" borderId="150" xfId="61" applyNumberFormat="1" applyFont="1" applyFill="1" applyBorder="1">
      <alignment/>
      <protection/>
    </xf>
    <xf numFmtId="3" fontId="46" fillId="0" borderId="146" xfId="61" applyNumberFormat="1" applyFont="1" applyFill="1" applyBorder="1">
      <alignment/>
      <protection/>
    </xf>
    <xf numFmtId="3" fontId="46" fillId="0" borderId="147" xfId="61" applyNumberFormat="1" applyFont="1" applyFill="1" applyBorder="1">
      <alignment/>
      <protection/>
    </xf>
    <xf numFmtId="183" fontId="46" fillId="0" borderId="176" xfId="61" applyNumberFormat="1" applyFont="1" applyFill="1" applyBorder="1">
      <alignment/>
      <protection/>
    </xf>
    <xf numFmtId="4" fontId="93" fillId="0" borderId="0" xfId="61" applyNumberFormat="1" applyFont="1" applyFill="1" applyBorder="1">
      <alignment/>
      <protection/>
    </xf>
    <xf numFmtId="14" fontId="68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horizontal="centerContinuous"/>
    </xf>
    <xf numFmtId="14" fontId="86" fillId="0" borderId="0" xfId="0" applyNumberFormat="1" applyFont="1" applyAlignment="1">
      <alignment horizontal="centerContinuous"/>
    </xf>
    <xf numFmtId="0" fontId="86" fillId="0" borderId="0" xfId="0" applyFont="1" applyAlignment="1">
      <alignment horizontal="centerContinuous"/>
    </xf>
    <xf numFmtId="0" fontId="89" fillId="0" borderId="0" xfId="0" applyFont="1" applyAlignment="1">
      <alignment horizontal="centerContinuous"/>
    </xf>
    <xf numFmtId="0" fontId="88" fillId="0" borderId="0" xfId="0" applyFont="1" applyAlignment="1">
      <alignment/>
    </xf>
    <xf numFmtId="0" fontId="86" fillId="0" borderId="0" xfId="0" applyFont="1" applyBorder="1" applyAlignment="1">
      <alignment/>
    </xf>
    <xf numFmtId="0" fontId="85" fillId="0" borderId="0" xfId="0" applyFont="1" applyAlignment="1">
      <alignment/>
    </xf>
    <xf numFmtId="0" fontId="90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7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 vertical="top"/>
    </xf>
    <xf numFmtId="3" fontId="85" fillId="0" borderId="91" xfId="0" applyNumberFormat="1" applyFont="1" applyBorder="1" applyAlignment="1">
      <alignment/>
    </xf>
    <xf numFmtId="3" fontId="85" fillId="0" borderId="0" xfId="0" applyNumberFormat="1" applyFont="1" applyBorder="1" applyAlignment="1">
      <alignment/>
    </xf>
    <xf numFmtId="3" fontId="85" fillId="0" borderId="31" xfId="0" applyNumberFormat="1" applyFont="1" applyBorder="1" applyAlignment="1">
      <alignment/>
    </xf>
    <xf numFmtId="3" fontId="85" fillId="0" borderId="30" xfId="0" applyNumberFormat="1" applyFont="1" applyBorder="1" applyAlignment="1">
      <alignment/>
    </xf>
    <xf numFmtId="3" fontId="85" fillId="0" borderId="28" xfId="0" applyNumberFormat="1" applyFont="1" applyBorder="1" applyAlignment="1">
      <alignment/>
    </xf>
    <xf numFmtId="0" fontId="85" fillId="0" borderId="0" xfId="0" applyFont="1" applyAlignment="1">
      <alignment/>
    </xf>
    <xf numFmtId="3" fontId="5" fillId="0" borderId="91" xfId="0" applyNumberFormat="1" applyFont="1" applyBorder="1" applyAlignment="1">
      <alignment/>
    </xf>
    <xf numFmtId="4" fontId="6" fillId="0" borderId="28" xfId="0" applyNumberFormat="1" applyFont="1" applyFill="1" applyBorder="1" applyAlignment="1">
      <alignment/>
    </xf>
    <xf numFmtId="167" fontId="6" fillId="0" borderId="31" xfId="0" applyNumberFormat="1" applyFont="1" applyFill="1" applyBorder="1" applyAlignment="1">
      <alignment/>
    </xf>
    <xf numFmtId="4" fontId="6" fillId="33" borderId="29" xfId="0" applyNumberFormat="1" applyFont="1" applyFill="1" applyBorder="1" applyAlignment="1">
      <alignment/>
    </xf>
    <xf numFmtId="4" fontId="85" fillId="0" borderId="28" xfId="0" applyNumberFormat="1" applyFont="1" applyFill="1" applyBorder="1" applyAlignment="1">
      <alignment/>
    </xf>
    <xf numFmtId="4" fontId="85" fillId="0" borderId="29" xfId="0" applyNumberFormat="1" applyFont="1" applyFill="1" applyBorder="1" applyAlignment="1">
      <alignment/>
    </xf>
    <xf numFmtId="4" fontId="85" fillId="0" borderId="31" xfId="0" applyNumberFormat="1" applyFont="1" applyFill="1" applyBorder="1" applyAlignment="1">
      <alignment/>
    </xf>
    <xf numFmtId="4" fontId="85" fillId="0" borderId="30" xfId="0" applyNumberFormat="1" applyFont="1" applyFill="1" applyBorder="1" applyAlignment="1">
      <alignment/>
    </xf>
    <xf numFmtId="3" fontId="91" fillId="0" borderId="0" xfId="0" applyNumberFormat="1" applyFont="1" applyBorder="1" applyAlignment="1">
      <alignment/>
    </xf>
    <xf numFmtId="3" fontId="91" fillId="0" borderId="31" xfId="0" applyNumberFormat="1" applyFont="1" applyBorder="1" applyAlignment="1">
      <alignment/>
    </xf>
    <xf numFmtId="4" fontId="85" fillId="0" borderId="30" xfId="0" applyNumberFormat="1" applyFont="1" applyBorder="1" applyAlignment="1">
      <alignment/>
    </xf>
    <xf numFmtId="4" fontId="85" fillId="0" borderId="0" xfId="0" applyNumberFormat="1" applyFont="1" applyBorder="1" applyAlignment="1">
      <alignment/>
    </xf>
    <xf numFmtId="4" fontId="85" fillId="0" borderId="28" xfId="0" applyNumberFormat="1" applyFont="1" applyBorder="1" applyAlignment="1">
      <alignment/>
    </xf>
    <xf numFmtId="4" fontId="85" fillId="0" borderId="31" xfId="0" applyNumberFormat="1" applyFont="1" applyBorder="1" applyAlignment="1">
      <alignment/>
    </xf>
    <xf numFmtId="3" fontId="85" fillId="0" borderId="50" xfId="0" applyNumberFormat="1" applyFont="1" applyBorder="1" applyAlignment="1">
      <alignment/>
    </xf>
    <xf numFmtId="3" fontId="85" fillId="0" borderId="39" xfId="0" applyNumberFormat="1" applyFont="1" applyBorder="1" applyAlignment="1">
      <alignment/>
    </xf>
    <xf numFmtId="3" fontId="85" fillId="0" borderId="40" xfId="0" applyNumberFormat="1" applyFont="1" applyBorder="1" applyAlignment="1">
      <alignment/>
    </xf>
    <xf numFmtId="4" fontId="85" fillId="0" borderId="37" xfId="0" applyNumberFormat="1" applyFont="1" applyBorder="1" applyAlignment="1">
      <alignment/>
    </xf>
    <xf numFmtId="4" fontId="85" fillId="0" borderId="39" xfId="0" applyNumberFormat="1" applyFont="1" applyBorder="1" applyAlignment="1">
      <alignment/>
    </xf>
    <xf numFmtId="4" fontId="85" fillId="0" borderId="36" xfId="0" applyNumberFormat="1" applyFont="1" applyBorder="1" applyAlignment="1">
      <alignment/>
    </xf>
    <xf numFmtId="4" fontId="85" fillId="0" borderId="40" xfId="0" applyNumberFormat="1" applyFont="1" applyBorder="1" applyAlignment="1">
      <alignment/>
    </xf>
    <xf numFmtId="4" fontId="5" fillId="0" borderId="37" xfId="0" applyNumberFormat="1" applyFont="1" applyBorder="1" applyAlignment="1">
      <alignment horizontal="right"/>
    </xf>
    <xf numFmtId="167" fontId="5" fillId="0" borderId="39" xfId="0" applyNumberFormat="1" applyFont="1" applyBorder="1" applyAlignment="1">
      <alignment horizontal="right"/>
    </xf>
    <xf numFmtId="4" fontId="5" fillId="0" borderId="51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167" fontId="5" fillId="0" borderId="40" xfId="0" applyNumberFormat="1" applyFont="1" applyBorder="1" applyAlignment="1">
      <alignment horizontal="right"/>
    </xf>
    <xf numFmtId="0" fontId="10" fillId="0" borderId="100" xfId="65" applyFont="1" applyBorder="1" applyAlignment="1">
      <alignment horizontal="center" vertical="center" wrapText="1"/>
      <protection/>
    </xf>
    <xf numFmtId="49" fontId="71" fillId="0" borderId="85" xfId="63" applyNumberFormat="1" applyFont="1" applyFill="1" applyBorder="1" applyAlignment="1">
      <alignment horizontal="left"/>
      <protection/>
    </xf>
    <xf numFmtId="49" fontId="10" fillId="0" borderId="26" xfId="63" applyNumberFormat="1" applyFont="1" applyFill="1" applyBorder="1" applyAlignment="1">
      <alignment horizontal="left"/>
      <protection/>
    </xf>
    <xf numFmtId="170" fontId="10" fillId="0" borderId="95" xfId="65" applyNumberFormat="1" applyFont="1" applyBorder="1" applyAlignment="1">
      <alignment/>
      <protection/>
    </xf>
    <xf numFmtId="0" fontId="10" fillId="0" borderId="23" xfId="65" applyFont="1" applyBorder="1" applyAlignment="1">
      <alignment/>
      <protection/>
    </xf>
    <xf numFmtId="170" fontId="10" fillId="0" borderId="23" xfId="36" applyNumberFormat="1" applyFont="1" applyFill="1" applyBorder="1" applyAlignment="1" applyProtection="1">
      <alignment horizontal="center"/>
      <protection hidden="1"/>
    </xf>
    <xf numFmtId="170" fontId="10" fillId="0" borderId="26" xfId="36" applyNumberFormat="1" applyFont="1" applyFill="1" applyBorder="1" applyAlignment="1" applyProtection="1">
      <alignment horizontal="center"/>
      <protection hidden="1"/>
    </xf>
    <xf numFmtId="170" fontId="10" fillId="0" borderId="89" xfId="36" applyNumberFormat="1" applyFont="1" applyFill="1" applyBorder="1" applyAlignment="1" applyProtection="1">
      <alignment horizontal="center"/>
      <protection hidden="1"/>
    </xf>
    <xf numFmtId="170" fontId="10" fillId="0" borderId="90" xfId="36" applyNumberFormat="1" applyFont="1" applyFill="1" applyBorder="1" applyAlignment="1" applyProtection="1">
      <alignment horizontal="center"/>
      <protection hidden="1"/>
    </xf>
    <xf numFmtId="170" fontId="10" fillId="0" borderId="41" xfId="36" applyNumberFormat="1" applyFont="1" applyFill="1" applyBorder="1" applyAlignment="1" applyProtection="1">
      <alignment horizontal="center"/>
      <protection hidden="1"/>
    </xf>
    <xf numFmtId="0" fontId="71" fillId="0" borderId="0" xfId="65" applyFont="1" applyAlignment="1">
      <alignment/>
      <protection/>
    </xf>
    <xf numFmtId="0" fontId="71" fillId="0" borderId="0" xfId="60" applyFont="1" applyAlignment="1">
      <alignment/>
      <protection/>
    </xf>
    <xf numFmtId="49" fontId="71" fillId="0" borderId="86" xfId="63" applyNumberFormat="1" applyFont="1" applyFill="1" applyBorder="1" applyAlignment="1">
      <alignment horizontal="left"/>
      <protection/>
    </xf>
    <xf numFmtId="49" fontId="10" fillId="0" borderId="30" xfId="63" applyNumberFormat="1" applyFont="1" applyFill="1" applyBorder="1" applyAlignment="1">
      <alignment horizontal="left"/>
      <protection/>
    </xf>
    <xf numFmtId="0" fontId="10" fillId="0" borderId="29" xfId="65" applyFont="1" applyBorder="1" applyAlignment="1">
      <alignment/>
      <protection/>
    </xf>
    <xf numFmtId="0" fontId="10" fillId="0" borderId="30" xfId="65" applyFont="1" applyBorder="1" applyAlignment="1">
      <alignment/>
      <protection/>
    </xf>
    <xf numFmtId="170" fontId="10" fillId="0" borderId="91" xfId="36" applyNumberFormat="1" applyFont="1" applyFill="1" applyBorder="1" applyAlignment="1" applyProtection="1">
      <alignment horizontal="center"/>
      <protection hidden="1"/>
    </xf>
    <xf numFmtId="170" fontId="10" fillId="0" borderId="29" xfId="36" applyNumberFormat="1" applyFont="1" applyFill="1" applyBorder="1" applyAlignment="1" applyProtection="1">
      <alignment horizontal="center"/>
      <protection hidden="1"/>
    </xf>
    <xf numFmtId="170" fontId="10" fillId="0" borderId="0" xfId="36" applyNumberFormat="1" applyFont="1" applyFill="1" applyBorder="1" applyAlignment="1" applyProtection="1">
      <alignment horizontal="center"/>
      <protection hidden="1"/>
    </xf>
    <xf numFmtId="170" fontId="10" fillId="0" borderId="98" xfId="36" applyNumberFormat="1" applyFont="1" applyFill="1" applyBorder="1" applyAlignment="1" applyProtection="1">
      <alignment horizontal="center"/>
      <protection hidden="1"/>
    </xf>
    <xf numFmtId="170" fontId="10" fillId="0" borderId="30" xfId="36" applyNumberFormat="1" applyFont="1" applyFill="1" applyBorder="1" applyAlignment="1" applyProtection="1">
      <alignment horizontal="center"/>
      <protection hidden="1"/>
    </xf>
    <xf numFmtId="49" fontId="10" fillId="0" borderId="30" xfId="63" applyNumberFormat="1" applyFont="1" applyFill="1" applyBorder="1" applyAlignment="1">
      <alignment horizontal="left" indent="3"/>
      <protection/>
    </xf>
    <xf numFmtId="170" fontId="10" fillId="0" borderId="95" xfId="65" applyNumberFormat="1" applyFont="1" applyBorder="1">
      <alignment/>
      <protection/>
    </xf>
    <xf numFmtId="0" fontId="10" fillId="0" borderId="29" xfId="65" applyFont="1" applyBorder="1">
      <alignment/>
      <protection/>
    </xf>
    <xf numFmtId="0" fontId="10" fillId="0" borderId="30" xfId="65" applyFont="1" applyBorder="1">
      <alignment/>
      <protection/>
    </xf>
    <xf numFmtId="1" fontId="10" fillId="0" borderId="28" xfId="66" applyNumberFormat="1" applyFont="1" applyFill="1" applyBorder="1" applyAlignment="1" applyProtection="1">
      <alignment horizontal="center" vertical="center"/>
      <protection hidden="1"/>
    </xf>
    <xf numFmtId="1" fontId="10" fillId="0" borderId="30" xfId="66" applyNumberFormat="1" applyFont="1" applyFill="1" applyBorder="1" applyAlignment="1" applyProtection="1">
      <alignment horizontal="center" vertical="center"/>
      <protection hidden="1"/>
    </xf>
    <xf numFmtId="1" fontId="10" fillId="0" borderId="29" xfId="66" applyNumberFormat="1" applyFont="1" applyFill="1" applyBorder="1" applyAlignment="1" applyProtection="1">
      <alignment horizontal="center" vertical="center"/>
      <protection hidden="1"/>
    </xf>
    <xf numFmtId="1" fontId="10" fillId="0" borderId="95" xfId="66" applyNumberFormat="1" applyFont="1" applyFill="1" applyBorder="1" applyAlignment="1" applyProtection="1">
      <alignment horizontal="center" vertical="center"/>
      <protection hidden="1"/>
    </xf>
    <xf numFmtId="1" fontId="10" fillId="0" borderId="0" xfId="66" applyNumberFormat="1" applyFont="1" applyFill="1" applyBorder="1" applyAlignment="1" applyProtection="1">
      <alignment horizontal="center" vertical="center"/>
      <protection hidden="1"/>
    </xf>
    <xf numFmtId="1" fontId="10" fillId="0" borderId="98" xfId="66" applyNumberFormat="1" applyFont="1" applyFill="1" applyBorder="1" applyAlignment="1" applyProtection="1">
      <alignment horizontal="center" vertical="center"/>
      <protection hidden="1"/>
    </xf>
    <xf numFmtId="49" fontId="10" fillId="0" borderId="30" xfId="63" applyNumberFormat="1" applyFont="1" applyFill="1" applyBorder="1" applyAlignment="1">
      <alignment horizontal="left" wrapText="1" indent="3"/>
      <protection/>
    </xf>
    <xf numFmtId="49" fontId="71" fillId="0" borderId="86" xfId="63" applyNumberFormat="1" applyFont="1" applyFill="1" applyBorder="1" applyAlignment="1">
      <alignment horizontal="left" wrapText="1"/>
      <protection/>
    </xf>
    <xf numFmtId="49" fontId="10" fillId="0" borderId="30" xfId="63" applyNumberFormat="1" applyFont="1" applyFill="1" applyBorder="1" applyAlignment="1">
      <alignment horizontal="left" wrapText="1"/>
      <protection/>
    </xf>
    <xf numFmtId="170" fontId="10" fillId="0" borderId="28" xfId="36" applyNumberFormat="1" applyFont="1" applyFill="1" applyBorder="1" applyAlignment="1" applyProtection="1">
      <alignment horizontal="center"/>
      <protection hidden="1"/>
    </xf>
    <xf numFmtId="170" fontId="10" fillId="0" borderId="95" xfId="36" applyNumberFormat="1" applyFont="1" applyFill="1" applyBorder="1" applyAlignment="1" applyProtection="1">
      <alignment horizontal="center"/>
      <protection hidden="1"/>
    </xf>
    <xf numFmtId="49" fontId="10" fillId="0" borderId="30" xfId="63" applyNumberFormat="1" applyFont="1" applyFill="1" applyBorder="1" applyAlignment="1">
      <alignment horizontal="center" wrapText="1"/>
      <protection/>
    </xf>
    <xf numFmtId="43" fontId="10" fillId="0" borderId="28" xfId="36" applyFont="1" applyFill="1" applyBorder="1" applyAlignment="1" applyProtection="1">
      <alignment horizontal="center"/>
      <protection hidden="1"/>
    </xf>
    <xf numFmtId="43" fontId="10" fillId="0" borderId="30" xfId="36" applyFont="1" applyFill="1" applyBorder="1" applyAlignment="1" applyProtection="1">
      <alignment horizontal="center"/>
      <protection hidden="1"/>
    </xf>
    <xf numFmtId="43" fontId="10" fillId="0" borderId="29" xfId="36" applyFont="1" applyFill="1" applyBorder="1" applyAlignment="1" applyProtection="1">
      <alignment horizontal="center"/>
      <protection hidden="1"/>
    </xf>
    <xf numFmtId="43" fontId="10" fillId="0" borderId="95" xfId="36" applyFont="1" applyFill="1" applyBorder="1" applyAlignment="1" applyProtection="1">
      <alignment horizontal="center"/>
      <protection hidden="1"/>
    </xf>
    <xf numFmtId="49" fontId="10" fillId="0" borderId="30" xfId="63" applyNumberFormat="1" applyFont="1" applyFill="1" applyBorder="1" applyAlignment="1">
      <alignment horizontal="left" indent="1"/>
      <protection/>
    </xf>
    <xf numFmtId="49" fontId="10" fillId="0" borderId="177" xfId="63" applyNumberFormat="1" applyFont="1" applyFill="1" applyBorder="1" applyAlignment="1">
      <alignment horizontal="left" vertical="center" wrapText="1"/>
      <protection/>
    </xf>
    <xf numFmtId="0" fontId="10" fillId="0" borderId="178" xfId="65" applyFont="1" applyBorder="1" applyAlignment="1">
      <alignment vertical="center"/>
      <protection/>
    </xf>
    <xf numFmtId="1" fontId="10" fillId="0" borderId="179" xfId="66" applyNumberFormat="1" applyFont="1" applyFill="1" applyBorder="1" applyAlignment="1" applyProtection="1">
      <alignment horizontal="center" vertical="center"/>
      <protection hidden="1"/>
    </xf>
    <xf numFmtId="1" fontId="10" fillId="0" borderId="177" xfId="66" applyNumberFormat="1" applyFont="1" applyFill="1" applyBorder="1" applyAlignment="1" applyProtection="1">
      <alignment horizontal="center" vertical="center"/>
      <protection hidden="1"/>
    </xf>
    <xf numFmtId="1" fontId="10" fillId="0" borderId="178" xfId="66" applyNumberFormat="1" applyFont="1" applyFill="1" applyBorder="1" applyAlignment="1" applyProtection="1">
      <alignment horizontal="center" vertical="center"/>
      <protection hidden="1"/>
    </xf>
    <xf numFmtId="1" fontId="10" fillId="0" borderId="180" xfId="66" applyNumberFormat="1" applyFont="1" applyFill="1" applyBorder="1" applyAlignment="1" applyProtection="1">
      <alignment horizontal="center" vertical="center"/>
      <protection hidden="1"/>
    </xf>
    <xf numFmtId="1" fontId="10" fillId="0" borderId="181" xfId="66" applyNumberFormat="1" applyFont="1" applyFill="1" applyBorder="1" applyAlignment="1" applyProtection="1">
      <alignment horizontal="center" vertical="center"/>
      <protection hidden="1"/>
    </xf>
    <xf numFmtId="49" fontId="68" fillId="0" borderId="182" xfId="63" applyNumberFormat="1" applyFont="1" applyFill="1" applyBorder="1" applyAlignment="1">
      <alignment horizontal="left" vertical="center" wrapText="1" indent="1"/>
      <protection/>
    </xf>
    <xf numFmtId="170" fontId="10" fillId="0" borderId="183" xfId="36" applyNumberFormat="1" applyFont="1" applyFill="1" applyBorder="1" applyAlignment="1" applyProtection="1">
      <alignment horizontal="center" vertical="center"/>
      <protection hidden="1"/>
    </xf>
    <xf numFmtId="170" fontId="10" fillId="0" borderId="184" xfId="36" applyNumberFormat="1" applyFont="1" applyFill="1" applyBorder="1" applyAlignment="1" applyProtection="1">
      <alignment horizontal="center" vertical="center"/>
      <protection hidden="1"/>
    </xf>
    <xf numFmtId="170" fontId="10" fillId="0" borderId="185" xfId="36" applyNumberFormat="1" applyFont="1" applyFill="1" applyBorder="1" applyAlignment="1" applyProtection="1">
      <alignment horizontal="center" vertical="center"/>
      <protection hidden="1"/>
    </xf>
    <xf numFmtId="49" fontId="10" fillId="0" borderId="186" xfId="63" applyNumberFormat="1" applyFont="1" applyFill="1" applyBorder="1" applyAlignment="1">
      <alignment horizontal="left" wrapText="1" indent="1"/>
      <protection/>
    </xf>
    <xf numFmtId="0" fontId="10" fillId="0" borderId="187" xfId="65" applyFont="1" applyFill="1" applyBorder="1">
      <alignment/>
      <protection/>
    </xf>
    <xf numFmtId="1" fontId="10" fillId="0" borderId="188" xfId="66" applyNumberFormat="1" applyFont="1" applyFill="1" applyBorder="1" applyAlignment="1" applyProtection="1">
      <alignment horizontal="center" vertical="center"/>
      <protection hidden="1"/>
    </xf>
    <xf numFmtId="1" fontId="10" fillId="0" borderId="186" xfId="66" applyNumberFormat="1" applyFont="1" applyFill="1" applyBorder="1" applyAlignment="1" applyProtection="1">
      <alignment horizontal="center" vertical="center"/>
      <protection hidden="1"/>
    </xf>
    <xf numFmtId="1" fontId="10" fillId="0" borderId="187" xfId="66" applyNumberFormat="1" applyFont="1" applyFill="1" applyBorder="1" applyAlignment="1" applyProtection="1">
      <alignment horizontal="center" vertical="center"/>
      <protection hidden="1"/>
    </xf>
    <xf numFmtId="1" fontId="10" fillId="0" borderId="189" xfId="66" applyNumberFormat="1" applyFont="1" applyFill="1" applyBorder="1" applyAlignment="1" applyProtection="1">
      <alignment horizontal="center" vertical="center"/>
      <protection hidden="1"/>
    </xf>
    <xf numFmtId="49" fontId="75" fillId="0" borderId="37" xfId="63" applyNumberFormat="1" applyFont="1" applyFill="1" applyBorder="1" applyAlignment="1">
      <alignment horizontal="center"/>
      <protection/>
    </xf>
    <xf numFmtId="170" fontId="10" fillId="0" borderId="38" xfId="65" applyNumberFormat="1" applyFont="1" applyFill="1" applyBorder="1">
      <alignment/>
      <protection/>
    </xf>
    <xf numFmtId="170" fontId="10" fillId="0" borderId="65" xfId="65" applyNumberFormat="1" applyFont="1" applyFill="1" applyBorder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4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14" fontId="95" fillId="0" borderId="26" xfId="0" applyNumberFormat="1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61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" fillId="22" borderId="32" xfId="0" applyFont="1" applyFill="1" applyBorder="1" applyAlignment="1">
      <alignment horizontal="center" vertical="center" wrapText="1"/>
    </xf>
    <xf numFmtId="0" fontId="4" fillId="22" borderId="105" xfId="0" applyFont="1" applyFill="1" applyBorder="1" applyAlignment="1">
      <alignment horizontal="center" vertical="center" wrapText="1"/>
    </xf>
    <xf numFmtId="0" fontId="97" fillId="22" borderId="104" xfId="0" applyFont="1" applyFill="1" applyBorder="1" applyAlignment="1">
      <alignment horizontal="center" vertical="center" wrapText="1"/>
    </xf>
    <xf numFmtId="0" fontId="4" fillId="22" borderId="24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0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08" xfId="0" applyNumberFormat="1" applyFont="1" applyFill="1" applyBorder="1" applyAlignment="1">
      <alignment horizontal="right" vertical="center"/>
    </xf>
    <xf numFmtId="4" fontId="97" fillId="0" borderId="107" xfId="0" applyNumberFormat="1" applyFont="1" applyBorder="1" applyAlignment="1">
      <alignment horizontal="right" vertical="center"/>
    </xf>
    <xf numFmtId="4" fontId="4" fillId="0" borderId="106" xfId="0" applyNumberFormat="1" applyFont="1" applyBorder="1" applyAlignment="1">
      <alignment horizontal="right" vertical="center"/>
    </xf>
    <xf numFmtId="0" fontId="98" fillId="38" borderId="32" xfId="0" applyFont="1" applyFill="1" applyBorder="1" applyAlignment="1">
      <alignment horizontal="center" vertical="center"/>
    </xf>
    <xf numFmtId="4" fontId="99" fillId="38" borderId="32" xfId="0" applyNumberFormat="1" applyFont="1" applyFill="1" applyBorder="1" applyAlignment="1">
      <alignment horizontal="right" vertical="center"/>
    </xf>
    <xf numFmtId="4" fontId="99" fillId="38" borderId="105" xfId="0" applyNumberFormat="1" applyFont="1" applyFill="1" applyBorder="1" applyAlignment="1">
      <alignment horizontal="right" vertical="center"/>
    </xf>
    <xf numFmtId="4" fontId="97" fillId="38" borderId="104" xfId="0" applyNumberFormat="1" applyFont="1" applyFill="1" applyBorder="1" applyAlignment="1">
      <alignment horizontal="right" vertical="center"/>
    </xf>
    <xf numFmtId="4" fontId="99" fillId="38" borderId="97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08" xfId="0" applyNumberFormat="1" applyFont="1" applyBorder="1" applyAlignment="1">
      <alignment horizontal="right" vertical="center"/>
    </xf>
    <xf numFmtId="0" fontId="98" fillId="38" borderId="15" xfId="0" applyFont="1" applyFill="1" applyBorder="1" applyAlignment="1">
      <alignment horizontal="center" vertical="center"/>
    </xf>
    <xf numFmtId="4" fontId="99" fillId="38" borderId="15" xfId="0" applyNumberFormat="1" applyFont="1" applyFill="1" applyBorder="1" applyAlignment="1">
      <alignment horizontal="right" vertical="center"/>
    </xf>
    <xf numFmtId="4" fontId="99" fillId="38" borderId="108" xfId="0" applyNumberFormat="1" applyFont="1" applyFill="1" applyBorder="1" applyAlignment="1">
      <alignment horizontal="right" vertical="center"/>
    </xf>
    <xf numFmtId="4" fontId="97" fillId="38" borderId="107" xfId="0" applyNumberFormat="1" applyFont="1" applyFill="1" applyBorder="1" applyAlignment="1">
      <alignment horizontal="right" vertical="center"/>
    </xf>
    <xf numFmtId="4" fontId="99" fillId="38" borderId="106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1" fillId="0" borderId="62" xfId="0" applyFont="1" applyBorder="1" applyAlignment="1">
      <alignment horizontal="center" vertical="center"/>
    </xf>
    <xf numFmtId="4" fontId="53" fillId="0" borderId="62" xfId="0" applyNumberFormat="1" applyFont="1" applyBorder="1" applyAlignment="1">
      <alignment horizontal="right" vertical="center"/>
    </xf>
    <xf numFmtId="4" fontId="53" fillId="0" borderId="114" xfId="0" applyNumberFormat="1" applyFont="1" applyBorder="1" applyAlignment="1">
      <alignment horizontal="right" vertical="center"/>
    </xf>
    <xf numFmtId="4" fontId="100" fillId="0" borderId="61" xfId="0" applyNumberFormat="1" applyFont="1" applyBorder="1" applyAlignment="1">
      <alignment horizontal="right" vertical="center"/>
    </xf>
    <xf numFmtId="4" fontId="53" fillId="0" borderId="64" xfId="0" applyNumberFormat="1" applyFont="1" applyBorder="1" applyAlignment="1">
      <alignment horizontal="right" vertical="center"/>
    </xf>
    <xf numFmtId="0" fontId="0" fillId="33" borderId="108" xfId="0" applyFill="1" applyBorder="1" applyAlignment="1">
      <alignment/>
    </xf>
    <xf numFmtId="0" fontId="0" fillId="33" borderId="190" xfId="0" applyFill="1" applyBorder="1" applyAlignment="1">
      <alignment/>
    </xf>
    <xf numFmtId="4" fontId="0" fillId="33" borderId="190" xfId="0" applyNumberFormat="1" applyFill="1" applyBorder="1" applyAlignment="1">
      <alignment/>
    </xf>
    <xf numFmtId="4" fontId="0" fillId="33" borderId="190" xfId="0" applyNumberFormat="1" applyFont="1" applyFill="1" applyBorder="1" applyAlignment="1">
      <alignment/>
    </xf>
    <xf numFmtId="4" fontId="0" fillId="4" borderId="127" xfId="0" applyNumberFormat="1" applyFill="1" applyBorder="1" applyAlignment="1">
      <alignment/>
    </xf>
    <xf numFmtId="4" fontId="0" fillId="33" borderId="19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" fontId="60" fillId="4" borderId="0" xfId="0" applyNumberFormat="1" applyFont="1" applyFill="1" applyBorder="1" applyAlignment="1">
      <alignment/>
    </xf>
    <xf numFmtId="22" fontId="60" fillId="4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94" fillId="0" borderId="0" xfId="0" applyNumberFormat="1" applyFont="1" applyBorder="1" applyAlignment="1">
      <alignment horizontal="left"/>
    </xf>
    <xf numFmtId="1" fontId="73" fillId="0" borderId="0" xfId="0" applyNumberFormat="1" applyFont="1" applyBorder="1" applyAlignment="1">
      <alignment horizontal="left"/>
    </xf>
    <xf numFmtId="1" fontId="0" fillId="0" borderId="89" xfId="0" applyNumberFormat="1" applyFont="1" applyBorder="1" applyAlignment="1">
      <alignment horizontal="left"/>
    </xf>
    <xf numFmtId="1" fontId="95" fillId="0" borderId="90" xfId="0" applyNumberFormat="1" applyFont="1" applyBorder="1" applyAlignment="1">
      <alignment horizontal="left"/>
    </xf>
    <xf numFmtId="1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1" fontId="13" fillId="0" borderId="36" xfId="0" applyNumberFormat="1" applyFont="1" applyBorder="1" applyAlignment="1">
      <alignment horizontal="center" wrapText="1"/>
    </xf>
    <xf numFmtId="1" fontId="13" fillId="0" borderId="37" xfId="0" applyNumberFormat="1" applyFont="1" applyBorder="1" applyAlignment="1">
      <alignment horizontal="center" wrapText="1"/>
    </xf>
    <xf numFmtId="1" fontId="102" fillId="0" borderId="37" xfId="0" applyNumberFormat="1" applyFont="1" applyBorder="1" applyAlignment="1">
      <alignment horizontal="center" wrapText="1"/>
    </xf>
    <xf numFmtId="1" fontId="13" fillId="22" borderId="28" xfId="0" applyNumberFormat="1" applyFont="1" applyFill="1" applyBorder="1" applyAlignment="1">
      <alignment horizontal="center" vertical="center" wrapText="1"/>
    </xf>
    <xf numFmtId="1" fontId="13" fillId="22" borderId="30" xfId="0" applyNumberFormat="1" applyFont="1" applyFill="1" applyBorder="1" applyAlignment="1">
      <alignment horizontal="center" vertical="center" wrapText="1"/>
    </xf>
    <xf numFmtId="0" fontId="4" fillId="22" borderId="29" xfId="0" applyFont="1" applyFill="1" applyBorder="1" applyAlignment="1">
      <alignment horizontal="center" vertical="center" wrapText="1"/>
    </xf>
    <xf numFmtId="0" fontId="4" fillId="22" borderId="98" xfId="0" applyFont="1" applyFill="1" applyBorder="1" applyAlignment="1">
      <alignment horizontal="center" vertical="center" wrapText="1"/>
    </xf>
    <xf numFmtId="0" fontId="4" fillId="22" borderId="77" xfId="0" applyFont="1" applyFill="1" applyBorder="1" applyAlignment="1">
      <alignment horizontal="center" vertical="center" wrapText="1"/>
    </xf>
    <xf numFmtId="0" fontId="4" fillId="22" borderId="98" xfId="0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08" xfId="0" applyNumberFormat="1" applyFont="1" applyFill="1" applyBorder="1" applyAlignment="1">
      <alignment vertical="center"/>
    </xf>
    <xf numFmtId="4" fontId="103" fillId="0" borderId="104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4" fontId="103" fillId="0" borderId="0" xfId="0" applyNumberFormat="1" applyFont="1" applyFill="1" applyBorder="1" applyAlignment="1">
      <alignment vertical="center"/>
    </xf>
    <xf numFmtId="4" fontId="0" fillId="0" borderId="191" xfId="0" applyNumberFormat="1" applyFont="1" applyBorder="1" applyAlignment="1">
      <alignment/>
    </xf>
    <xf numFmtId="4" fontId="0" fillId="0" borderId="191" xfId="0" applyNumberFormat="1" applyBorder="1" applyAlignment="1">
      <alignment/>
    </xf>
    <xf numFmtId="0" fontId="0" fillId="0" borderId="191" xfId="0" applyBorder="1" applyAlignment="1">
      <alignment/>
    </xf>
    <xf numFmtId="1" fontId="60" fillId="0" borderId="0" xfId="0" applyNumberFormat="1" applyFont="1" applyBorder="1" applyAlignment="1">
      <alignment/>
    </xf>
    <xf numFmtId="4" fontId="104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0" fillId="0" borderId="192" xfId="0" applyFont="1" applyBorder="1" applyAlignment="1">
      <alignment horizontal="center"/>
    </xf>
    <xf numFmtId="3" fontId="10" fillId="0" borderId="193" xfId="0" applyNumberFormat="1" applyFont="1" applyBorder="1" applyAlignment="1">
      <alignment horizontal="center"/>
    </xf>
    <xf numFmtId="3" fontId="10" fillId="0" borderId="194" xfId="0" applyNumberFormat="1" applyFont="1" applyBorder="1" applyAlignment="1">
      <alignment horizontal="center"/>
    </xf>
    <xf numFmtId="4" fontId="10" fillId="0" borderId="194" xfId="0" applyNumberFormat="1" applyFont="1" applyBorder="1" applyAlignment="1">
      <alignment horizontal="center"/>
    </xf>
    <xf numFmtId="4" fontId="10" fillId="0" borderId="195" xfId="0" applyNumberFormat="1" applyFont="1" applyBorder="1" applyAlignment="1">
      <alignment horizontal="center"/>
    </xf>
    <xf numFmtId="164" fontId="10" fillId="0" borderId="44" xfId="0" applyNumberFormat="1" applyFont="1" applyFill="1" applyBorder="1" applyAlignment="1">
      <alignment/>
    </xf>
    <xf numFmtId="4" fontId="10" fillId="0" borderId="42" xfId="0" applyNumberFormat="1" applyFont="1" applyBorder="1" applyAlignment="1">
      <alignment horizontal="center"/>
    </xf>
    <xf numFmtId="0" fontId="10" fillId="0" borderId="19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7" xfId="0" applyFont="1" applyBorder="1" applyAlignment="1">
      <alignment horizontal="center"/>
    </xf>
    <xf numFmtId="0" fontId="10" fillId="0" borderId="19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164" fontId="10" fillId="0" borderId="199" xfId="0" applyNumberFormat="1" applyFont="1" applyFill="1" applyBorder="1" applyAlignment="1">
      <alignment/>
    </xf>
    <xf numFmtId="3" fontId="10" fillId="0" borderId="20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0" fillId="0" borderId="197" xfId="0" applyNumberFormat="1" applyFont="1" applyBorder="1" applyAlignment="1">
      <alignment horizontal="center"/>
    </xf>
    <xf numFmtId="0" fontId="71" fillId="0" borderId="0" xfId="0" applyFont="1" applyFill="1" applyAlignment="1">
      <alignment horizontal="center" vertical="center"/>
    </xf>
    <xf numFmtId="49" fontId="71" fillId="0" borderId="200" xfId="0" applyNumberFormat="1" applyFont="1" applyFill="1" applyBorder="1" applyAlignment="1">
      <alignment horizontal="left" indent="1"/>
    </xf>
    <xf numFmtId="3" fontId="71" fillId="0" borderId="18" xfId="0" applyNumberFormat="1" applyFont="1" applyFill="1" applyBorder="1" applyAlignment="1">
      <alignment horizontal="right" indent="1"/>
    </xf>
    <xf numFmtId="3" fontId="71" fillId="0" borderId="17" xfId="0" applyNumberFormat="1" applyFont="1" applyFill="1" applyBorder="1" applyAlignment="1">
      <alignment horizontal="right" indent="1"/>
    </xf>
    <xf numFmtId="3" fontId="71" fillId="0" borderId="194" xfId="0" applyNumberFormat="1" applyFont="1" applyFill="1" applyBorder="1" applyAlignment="1">
      <alignment horizontal="right" indent="1"/>
    </xf>
    <xf numFmtId="3" fontId="71" fillId="0" borderId="195" xfId="0" applyNumberFormat="1" applyFont="1" applyFill="1" applyBorder="1" applyAlignment="1">
      <alignment horizontal="right" indent="1"/>
    </xf>
    <xf numFmtId="167" fontId="71" fillId="0" borderId="201" xfId="0" applyNumberFormat="1" applyFont="1" applyFill="1" applyBorder="1" applyAlignment="1">
      <alignment horizontal="center"/>
    </xf>
    <xf numFmtId="0" fontId="10" fillId="0" borderId="202" xfId="0" applyFont="1" applyFill="1" applyBorder="1" applyAlignment="1">
      <alignment/>
    </xf>
    <xf numFmtId="3" fontId="71" fillId="0" borderId="42" xfId="0" applyNumberFormat="1" applyFont="1" applyFill="1" applyBorder="1" applyAlignment="1">
      <alignment horizontal="right" indent="1"/>
    </xf>
    <xf numFmtId="167" fontId="71" fillId="0" borderId="197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/>
    </xf>
    <xf numFmtId="49" fontId="71" fillId="0" borderId="196" xfId="0" applyNumberFormat="1" applyFont="1" applyFill="1" applyBorder="1" applyAlignment="1">
      <alignment horizontal="left" indent="1"/>
    </xf>
    <xf numFmtId="3" fontId="71" fillId="0" borderId="20" xfId="0" applyNumberFormat="1" applyFont="1" applyFill="1" applyBorder="1" applyAlignment="1">
      <alignment horizontal="right" indent="1"/>
    </xf>
    <xf numFmtId="3" fontId="71" fillId="0" borderId="19" xfId="0" applyNumberFormat="1" applyFont="1" applyFill="1" applyBorder="1" applyAlignment="1">
      <alignment horizontal="right" indent="1"/>
    </xf>
    <xf numFmtId="49" fontId="71" fillId="0" borderId="203" xfId="0" applyNumberFormat="1" applyFont="1" applyFill="1" applyBorder="1" applyAlignment="1">
      <alignment horizontal="left" indent="1"/>
    </xf>
    <xf numFmtId="3" fontId="71" fillId="0" borderId="57" xfId="0" applyNumberFormat="1" applyFont="1" applyFill="1" applyBorder="1" applyAlignment="1">
      <alignment horizontal="right" indent="1"/>
    </xf>
    <xf numFmtId="3" fontId="71" fillId="0" borderId="110" xfId="0" applyNumberFormat="1" applyFont="1" applyFill="1" applyBorder="1" applyAlignment="1">
      <alignment horizontal="right" indent="1"/>
    </xf>
    <xf numFmtId="3" fontId="71" fillId="0" borderId="83" xfId="0" applyNumberFormat="1" applyFont="1" applyFill="1" applyBorder="1" applyAlignment="1">
      <alignment horizontal="right" indent="1"/>
    </xf>
    <xf numFmtId="3" fontId="71" fillId="0" borderId="69" xfId="0" applyNumberFormat="1" applyFont="1" applyFill="1" applyBorder="1" applyAlignment="1">
      <alignment horizontal="right" indent="1"/>
    </xf>
    <xf numFmtId="167" fontId="71" fillId="0" borderId="204" xfId="0" applyNumberFormat="1" applyFont="1" applyFill="1" applyBorder="1" applyAlignment="1">
      <alignment horizontal="center"/>
    </xf>
    <xf numFmtId="0" fontId="10" fillId="0" borderId="199" xfId="0" applyFont="1" applyFill="1" applyBorder="1" applyAlignment="1">
      <alignment/>
    </xf>
    <xf numFmtId="167" fontId="71" fillId="0" borderId="194" xfId="0" applyNumberFormat="1" applyFont="1" applyFill="1" applyBorder="1" applyAlignment="1">
      <alignment horizontal="center"/>
    </xf>
    <xf numFmtId="167" fontId="71" fillId="0" borderId="19" xfId="0" applyNumberFormat="1" applyFont="1" applyFill="1" applyBorder="1" applyAlignment="1">
      <alignment horizontal="center"/>
    </xf>
    <xf numFmtId="49" fontId="71" fillId="0" borderId="205" xfId="0" applyNumberFormat="1" applyFont="1" applyFill="1" applyBorder="1" applyAlignment="1">
      <alignment horizontal="left" indent="1"/>
    </xf>
    <xf numFmtId="3" fontId="71" fillId="0" borderId="66" xfId="0" applyNumberFormat="1" applyFont="1" applyFill="1" applyBorder="1" applyAlignment="1">
      <alignment horizontal="right" indent="1"/>
    </xf>
    <xf numFmtId="3" fontId="71" fillId="0" borderId="82" xfId="0" applyNumberFormat="1" applyFont="1" applyFill="1" applyBorder="1" applyAlignment="1">
      <alignment horizontal="right" indent="1"/>
    </xf>
    <xf numFmtId="167" fontId="71" fillId="0" borderId="83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80" xfId="0" applyFont="1" applyFill="1" applyBorder="1" applyAlignment="1">
      <alignment horizontal="center" vertical="center" wrapText="1"/>
    </xf>
    <xf numFmtId="0" fontId="71" fillId="0" borderId="108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3" fillId="0" borderId="206" xfId="0" applyFont="1" applyBorder="1" applyAlignment="1">
      <alignment/>
    </xf>
    <xf numFmtId="3" fontId="71" fillId="0" borderId="104" xfId="0" applyNumberFormat="1" applyFont="1" applyFill="1" applyBorder="1" applyAlignment="1">
      <alignment horizontal="right" indent="1"/>
    </xf>
    <xf numFmtId="3" fontId="71" fillId="0" borderId="105" xfId="0" applyNumberFormat="1" applyFont="1" applyFill="1" applyBorder="1" applyAlignment="1">
      <alignment horizontal="right" indent="1"/>
    </xf>
    <xf numFmtId="3" fontId="71" fillId="0" borderId="78" xfId="0" applyNumberFormat="1" applyFont="1" applyFill="1" applyBorder="1" applyAlignment="1">
      <alignment horizontal="right" indent="1"/>
    </xf>
    <xf numFmtId="167" fontId="71" fillId="0" borderId="32" xfId="0" applyNumberFormat="1" applyFont="1" applyFill="1" applyBorder="1" applyAlignment="1">
      <alignment horizontal="center"/>
    </xf>
    <xf numFmtId="0" fontId="10" fillId="0" borderId="97" xfId="0" applyFont="1" applyFill="1" applyBorder="1" applyAlignment="1">
      <alignment/>
    </xf>
    <xf numFmtId="0" fontId="10" fillId="0" borderId="54" xfId="0" applyFont="1" applyFill="1" applyBorder="1" applyAlignment="1">
      <alignment horizontal="left" wrapText="1" indent="1"/>
    </xf>
    <xf numFmtId="0" fontId="10" fillId="0" borderId="29" xfId="0" applyFont="1" applyFill="1" applyBorder="1" applyAlignment="1">
      <alignment horizontal="left" wrapText="1" indent="1"/>
    </xf>
    <xf numFmtId="0" fontId="10" fillId="0" borderId="98" xfId="0" applyFont="1" applyFill="1" applyBorder="1" applyAlignment="1">
      <alignment/>
    </xf>
    <xf numFmtId="0" fontId="71" fillId="0" borderId="56" xfId="0" applyFont="1" applyFill="1" applyBorder="1" applyAlignment="1">
      <alignment horizontal="left" indent="1"/>
    </xf>
    <xf numFmtId="0" fontId="73" fillId="0" borderId="207" xfId="0" applyFont="1" applyFill="1" applyBorder="1" applyAlignment="1">
      <alignment horizontal="center" wrapText="1"/>
    </xf>
    <xf numFmtId="0" fontId="73" fillId="0" borderId="208" xfId="0" applyFont="1" applyFill="1" applyBorder="1" applyAlignment="1">
      <alignment horizontal="center" wrapText="1"/>
    </xf>
    <xf numFmtId="0" fontId="73" fillId="0" borderId="197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/>
    </xf>
    <xf numFmtId="0" fontId="10" fillId="0" borderId="208" xfId="0" applyFont="1" applyFill="1" applyBorder="1" applyAlignment="1">
      <alignment/>
    </xf>
    <xf numFmtId="164" fontId="10" fillId="0" borderId="55" xfId="0" applyNumberFormat="1" applyFont="1" applyFill="1" applyBorder="1" applyAlignment="1">
      <alignment/>
    </xf>
    <xf numFmtId="0" fontId="73" fillId="0" borderId="18" xfId="0" applyFont="1" applyFill="1" applyBorder="1" applyAlignment="1">
      <alignment horizontal="center" wrapText="1"/>
    </xf>
    <xf numFmtId="0" fontId="73" fillId="0" borderId="54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/>
    </xf>
    <xf numFmtId="164" fontId="10" fillId="0" borderId="48" xfId="0" applyNumberFormat="1" applyFont="1" applyFill="1" applyBorder="1" applyAlignment="1">
      <alignment/>
    </xf>
    <xf numFmtId="3" fontId="71" fillId="0" borderId="20" xfId="0" applyNumberFormat="1" applyFont="1" applyFill="1" applyBorder="1" applyAlignment="1">
      <alignment horizontal="center" wrapText="1"/>
    </xf>
    <xf numFmtId="3" fontId="71" fillId="0" borderId="42" xfId="0" applyNumberFormat="1" applyFont="1" applyFill="1" applyBorder="1" applyAlignment="1">
      <alignment horizontal="center" wrapText="1"/>
    </xf>
    <xf numFmtId="4" fontId="71" fillId="0" borderId="42" xfId="0" applyNumberFormat="1" applyFont="1" applyFill="1" applyBorder="1" applyAlignment="1">
      <alignment horizontal="center" wrapText="1"/>
    </xf>
    <xf numFmtId="0" fontId="73" fillId="0" borderId="20" xfId="0" applyFont="1" applyFill="1" applyBorder="1" applyAlignment="1">
      <alignment horizontal="center" wrapText="1"/>
    </xf>
    <xf numFmtId="0" fontId="73" fillId="0" borderId="42" xfId="0" applyFont="1" applyFill="1" applyBorder="1" applyAlignment="1">
      <alignment horizontal="center" wrapText="1"/>
    </xf>
    <xf numFmtId="0" fontId="71" fillId="0" borderId="20" xfId="0" applyFont="1" applyFill="1" applyBorder="1" applyAlignment="1">
      <alignment horizontal="center"/>
    </xf>
    <xf numFmtId="0" fontId="71" fillId="0" borderId="42" xfId="0" applyFont="1" applyFill="1" applyBorder="1" applyAlignment="1">
      <alignment horizontal="center"/>
    </xf>
    <xf numFmtId="0" fontId="71" fillId="0" borderId="197" xfId="0" applyFont="1" applyFill="1" applyBorder="1" applyAlignment="1">
      <alignment horizontal="center"/>
    </xf>
    <xf numFmtId="3" fontId="71" fillId="0" borderId="20" xfId="0" applyNumberFormat="1" applyFont="1" applyFill="1" applyBorder="1" applyAlignment="1">
      <alignment horizontal="center"/>
    </xf>
    <xf numFmtId="3" fontId="71" fillId="0" borderId="42" xfId="0" applyNumberFormat="1" applyFont="1" applyFill="1" applyBorder="1" applyAlignment="1">
      <alignment horizontal="center"/>
    </xf>
    <xf numFmtId="4" fontId="71" fillId="0" borderId="197" xfId="0" applyNumberFormat="1" applyFont="1" applyFill="1" applyBorder="1" applyAlignment="1">
      <alignment horizontal="center"/>
    </xf>
    <xf numFmtId="4" fontId="71" fillId="0" borderId="42" xfId="0" applyNumberFormat="1" applyFont="1" applyFill="1" applyBorder="1" applyAlignment="1">
      <alignment horizontal="center"/>
    </xf>
    <xf numFmtId="3" fontId="71" fillId="0" borderId="20" xfId="0" applyNumberFormat="1" applyFont="1" applyFill="1" applyBorder="1" applyAlignment="1">
      <alignment/>
    </xf>
    <xf numFmtId="3" fontId="71" fillId="0" borderId="42" xfId="0" applyNumberFormat="1" applyFont="1" applyFill="1" applyBorder="1" applyAlignment="1">
      <alignment/>
    </xf>
    <xf numFmtId="3" fontId="71" fillId="0" borderId="197" xfId="0" applyNumberFormat="1" applyFont="1" applyFill="1" applyBorder="1" applyAlignment="1">
      <alignment/>
    </xf>
    <xf numFmtId="49" fontId="71" fillId="0" borderId="88" xfId="0" applyNumberFormat="1" applyFont="1" applyFill="1" applyBorder="1" applyAlignment="1">
      <alignment horizontal="left" indent="1"/>
    </xf>
    <xf numFmtId="3" fontId="71" fillId="0" borderId="45" xfId="0" applyNumberFormat="1" applyFont="1" applyFill="1" applyBorder="1" applyAlignment="1">
      <alignment/>
    </xf>
    <xf numFmtId="3" fontId="71" fillId="0" borderId="69" xfId="0" applyNumberFormat="1" applyFont="1" applyFill="1" applyBorder="1" applyAlignment="1">
      <alignment/>
    </xf>
    <xf numFmtId="4" fontId="71" fillId="0" borderId="204" xfId="0" applyNumberFormat="1" applyFont="1" applyFill="1" applyBorder="1" applyAlignment="1">
      <alignment horizontal="center"/>
    </xf>
    <xf numFmtId="4" fontId="71" fillId="0" borderId="69" xfId="0" applyNumberFormat="1" applyFont="1" applyFill="1" applyBorder="1" applyAlignment="1">
      <alignment horizontal="center"/>
    </xf>
    <xf numFmtId="0" fontId="10" fillId="0" borderId="69" xfId="0" applyFont="1" applyFill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right" vertical="center" wrapText="1" indent="1"/>
    </xf>
    <xf numFmtId="0" fontId="71" fillId="0" borderId="0" xfId="0" applyFont="1" applyBorder="1" applyAlignment="1">
      <alignment horizontal="right" vertical="center" wrapText="1" indent="1"/>
    </xf>
    <xf numFmtId="0" fontId="71" fillId="0" borderId="127" xfId="0" applyFont="1" applyFill="1" applyBorder="1" applyAlignment="1">
      <alignment horizontal="center" vertical="center" wrapText="1"/>
    </xf>
    <xf numFmtId="0" fontId="71" fillId="0" borderId="19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49" fontId="71" fillId="0" borderId="192" xfId="0" applyNumberFormat="1" applyFont="1" applyFill="1" applyBorder="1" applyAlignment="1">
      <alignment horizontal="left" indent="1"/>
    </xf>
    <xf numFmtId="3" fontId="71" fillId="0" borderId="193" xfId="0" applyNumberFormat="1" applyFont="1" applyFill="1" applyBorder="1" applyAlignment="1">
      <alignment horizontal="right" indent="1"/>
    </xf>
    <xf numFmtId="3" fontId="71" fillId="0" borderId="202" xfId="0" applyNumberFormat="1" applyFont="1" applyFill="1" applyBorder="1" applyAlignment="1">
      <alignment horizontal="right" indent="1"/>
    </xf>
    <xf numFmtId="3" fontId="71" fillId="0" borderId="0" xfId="0" applyNumberFormat="1" applyFont="1" applyFill="1" applyBorder="1" applyAlignment="1">
      <alignment horizontal="right" indent="1"/>
    </xf>
    <xf numFmtId="167" fontId="71" fillId="0" borderId="0" xfId="0" applyNumberFormat="1" applyFont="1" applyFill="1" applyBorder="1" applyAlignment="1">
      <alignment horizontal="center"/>
    </xf>
    <xf numFmtId="49" fontId="71" fillId="0" borderId="86" xfId="0" applyNumberFormat="1" applyFont="1" applyFill="1" applyBorder="1" applyAlignment="1">
      <alignment horizontal="left" indent="1"/>
    </xf>
    <xf numFmtId="3" fontId="71" fillId="0" borderId="28" xfId="0" applyNumberFormat="1" applyFont="1" applyFill="1" applyBorder="1" applyAlignment="1">
      <alignment horizontal="right" indent="1"/>
    </xf>
    <xf numFmtId="3" fontId="71" fillId="0" borderId="29" xfId="0" applyNumberFormat="1" applyFont="1" applyFill="1" applyBorder="1" applyAlignment="1">
      <alignment horizontal="right" indent="1"/>
    </xf>
    <xf numFmtId="3" fontId="71" fillId="0" borderId="95" xfId="0" applyNumberFormat="1" applyFont="1" applyFill="1" applyBorder="1" applyAlignment="1">
      <alignment horizontal="right" indent="1"/>
    </xf>
    <xf numFmtId="3" fontId="71" fillId="0" borderId="98" xfId="0" applyNumberFormat="1" applyFont="1" applyFill="1" applyBorder="1" applyAlignment="1">
      <alignment horizontal="right" indent="1"/>
    </xf>
    <xf numFmtId="49" fontId="71" fillId="0" borderId="209" xfId="0" applyNumberFormat="1" applyFont="1" applyFill="1" applyBorder="1" applyAlignment="1">
      <alignment horizontal="left" indent="1"/>
    </xf>
    <xf numFmtId="3" fontId="73" fillId="0" borderId="61" xfId="0" applyNumberFormat="1" applyFont="1" applyFill="1" applyBorder="1" applyAlignment="1">
      <alignment horizontal="right" indent="1"/>
    </xf>
    <xf numFmtId="3" fontId="73" fillId="0" borderId="63" xfId="0" applyNumberFormat="1" applyFont="1" applyFill="1" applyBorder="1" applyAlignment="1">
      <alignment horizontal="right" indent="1"/>
    </xf>
    <xf numFmtId="3" fontId="73" fillId="0" borderId="114" xfId="0" applyNumberFormat="1" applyFont="1" applyFill="1" applyBorder="1" applyAlignment="1">
      <alignment horizontal="right" indent="1"/>
    </xf>
    <xf numFmtId="3" fontId="73" fillId="0" borderId="62" xfId="0" applyNumberFormat="1" applyFont="1" applyFill="1" applyBorder="1" applyAlignment="1">
      <alignment horizontal="right" indent="1"/>
    </xf>
    <xf numFmtId="3" fontId="73" fillId="0" borderId="129" xfId="0" applyNumberFormat="1" applyFont="1" applyFill="1" applyBorder="1" applyAlignment="1">
      <alignment horizontal="right" indent="1"/>
    </xf>
    <xf numFmtId="3" fontId="73" fillId="0" borderId="0" xfId="0" applyNumberFormat="1" applyFont="1" applyFill="1" applyBorder="1" applyAlignment="1">
      <alignment horizontal="right" indent="1"/>
    </xf>
    <xf numFmtId="167" fontId="7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1" fillId="0" borderId="192" xfId="0" applyFont="1" applyBorder="1" applyAlignment="1">
      <alignment horizontal="left" indent="1"/>
    </xf>
    <xf numFmtId="0" fontId="71" fillId="0" borderId="193" xfId="0" applyFont="1" applyBorder="1" applyAlignment="1">
      <alignment horizontal="center"/>
    </xf>
    <xf numFmtId="0" fontId="71" fillId="0" borderId="195" xfId="0" applyFont="1" applyBorder="1" applyAlignment="1">
      <alignment horizontal="center"/>
    </xf>
    <xf numFmtId="0" fontId="71" fillId="0" borderId="194" xfId="0" applyFont="1" applyBorder="1" applyAlignment="1">
      <alignment horizontal="center"/>
    </xf>
    <xf numFmtId="0" fontId="71" fillId="0" borderId="202" xfId="0" applyFont="1" applyBorder="1" applyAlignment="1">
      <alignment horizontal="center"/>
    </xf>
    <xf numFmtId="0" fontId="71" fillId="0" borderId="196" xfId="0" applyFont="1" applyBorder="1" applyAlignment="1">
      <alignment horizontal="left" indent="1"/>
    </xf>
    <xf numFmtId="0" fontId="71" fillId="0" borderId="20" xfId="0" applyFont="1" applyBorder="1" applyAlignment="1">
      <alignment horizontal="center"/>
    </xf>
    <xf numFmtId="0" fontId="71" fillId="0" borderId="42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44" xfId="0" applyFont="1" applyBorder="1" applyAlignment="1">
      <alignment horizontal="center"/>
    </xf>
    <xf numFmtId="0" fontId="71" fillId="0" borderId="205" xfId="0" applyFont="1" applyBorder="1" applyAlignment="1">
      <alignment horizontal="left" indent="1"/>
    </xf>
    <xf numFmtId="0" fontId="71" fillId="0" borderId="66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71" fillId="0" borderId="82" xfId="0" applyFont="1" applyBorder="1" applyAlignment="1">
      <alignment horizontal="center"/>
    </xf>
    <xf numFmtId="0" fontId="71" fillId="0" borderId="48" xfId="0" applyFont="1" applyBorder="1" applyAlignment="1">
      <alignment horizontal="center"/>
    </xf>
    <xf numFmtId="0" fontId="71" fillId="0" borderId="203" xfId="0" applyFont="1" applyBorder="1" applyAlignment="1">
      <alignment horizontal="left" indent="1"/>
    </xf>
    <xf numFmtId="0" fontId="71" fillId="0" borderId="57" xfId="0" applyFont="1" applyBorder="1" applyAlignment="1">
      <alignment horizontal="center"/>
    </xf>
    <xf numFmtId="0" fontId="71" fillId="0" borderId="58" xfId="0" applyFont="1" applyBorder="1" applyAlignment="1">
      <alignment horizontal="center"/>
    </xf>
    <xf numFmtId="0" fontId="71" fillId="0" borderId="110" xfId="0" applyFont="1" applyBorder="1" applyAlignment="1">
      <alignment horizontal="center"/>
    </xf>
    <xf numFmtId="0" fontId="71" fillId="0" borderId="60" xfId="0" applyFont="1" applyBorder="1" applyAlignment="1">
      <alignment horizontal="center"/>
    </xf>
    <xf numFmtId="3" fontId="71" fillId="0" borderId="36" xfId="0" applyNumberFormat="1" applyFont="1" applyFill="1" applyBorder="1" applyAlignment="1">
      <alignment horizontal="right" indent="1"/>
    </xf>
    <xf numFmtId="3" fontId="71" fillId="0" borderId="38" xfId="0" applyNumberFormat="1" applyFont="1" applyFill="1" applyBorder="1" applyAlignment="1">
      <alignment horizontal="right" indent="1"/>
    </xf>
    <xf numFmtId="3" fontId="71" fillId="0" borderId="84" xfId="0" applyNumberFormat="1" applyFont="1" applyFill="1" applyBorder="1" applyAlignment="1">
      <alignment horizontal="right" indent="1"/>
    </xf>
    <xf numFmtId="3" fontId="71" fillId="0" borderId="65" xfId="0" applyNumberFormat="1" applyFont="1" applyFill="1" applyBorder="1" applyAlignment="1">
      <alignment horizontal="right" indent="1"/>
    </xf>
    <xf numFmtId="3" fontId="71" fillId="0" borderId="58" xfId="0" applyNumberFormat="1" applyFont="1" applyFill="1" applyBorder="1" applyAlignment="1">
      <alignment horizontal="right" indent="1"/>
    </xf>
    <xf numFmtId="3" fontId="71" fillId="0" borderId="60" xfId="0" applyNumberFormat="1" applyFont="1" applyFill="1" applyBorder="1" applyAlignment="1">
      <alignment horizontal="right" indent="1"/>
    </xf>
    <xf numFmtId="0" fontId="71" fillId="0" borderId="76" xfId="0" applyFont="1" applyBorder="1" applyAlignment="1">
      <alignment/>
    </xf>
    <xf numFmtId="0" fontId="71" fillId="0" borderId="72" xfId="0" applyFont="1" applyBorder="1" applyAlignment="1">
      <alignment/>
    </xf>
    <xf numFmtId="0" fontId="71" fillId="0" borderId="73" xfId="0" applyFont="1" applyBorder="1" applyAlignment="1">
      <alignment/>
    </xf>
    <xf numFmtId="0" fontId="71" fillId="0" borderId="0" xfId="0" applyFont="1" applyBorder="1" applyAlignment="1">
      <alignment/>
    </xf>
    <xf numFmtId="0" fontId="73" fillId="0" borderId="87" xfId="0" applyFont="1" applyBorder="1" applyAlignment="1">
      <alignment/>
    </xf>
    <xf numFmtId="3" fontId="71" fillId="0" borderId="52" xfId="0" applyNumberFormat="1" applyFont="1" applyFill="1" applyBorder="1" applyAlignment="1">
      <alignment horizontal="right" indent="1"/>
    </xf>
    <xf numFmtId="3" fontId="71" fillId="0" borderId="210" xfId="0" applyNumberFormat="1" applyFont="1" applyFill="1" applyBorder="1" applyAlignment="1">
      <alignment horizontal="right" indent="1"/>
    </xf>
    <xf numFmtId="0" fontId="71" fillId="0" borderId="107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71" fillId="0" borderId="10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3" fontId="71" fillId="0" borderId="46" xfId="0" applyNumberFormat="1" applyFont="1" applyFill="1" applyBorder="1" applyAlignment="1">
      <alignment horizontal="right" indent="1"/>
    </xf>
    <xf numFmtId="3" fontId="71" fillId="0" borderId="48" xfId="0" applyNumberFormat="1" applyFont="1" applyFill="1" applyBorder="1" applyAlignment="1">
      <alignment horizontal="right" indent="1"/>
    </xf>
    <xf numFmtId="49" fontId="73" fillId="0" borderId="88" xfId="0" applyNumberFormat="1" applyFont="1" applyFill="1" applyBorder="1" applyAlignment="1">
      <alignment horizontal="left" indent="1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Alignment="1">
      <alignment/>
    </xf>
    <xf numFmtId="0" fontId="71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10" fillId="0" borderId="5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right" indent="1"/>
    </xf>
    <xf numFmtId="0" fontId="71" fillId="0" borderId="0" xfId="0" applyFont="1" applyFill="1" applyBorder="1" applyAlignment="1">
      <alignment horizontal="right" indent="1"/>
    </xf>
    <xf numFmtId="14" fontId="14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4" fillId="0" borderId="22" xfId="0" applyFont="1" applyFill="1" applyBorder="1" applyAlignment="1">
      <alignment horizontal="center" vertical="center" textRotation="90"/>
    </xf>
    <xf numFmtId="0" fontId="0" fillId="0" borderId="28" xfId="0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textRotation="90"/>
    </xf>
    <xf numFmtId="0" fontId="14" fillId="0" borderId="98" xfId="0" applyFont="1" applyFill="1" applyBorder="1" applyAlignment="1">
      <alignment horizontal="center" vertical="center"/>
    </xf>
    <xf numFmtId="0" fontId="58" fillId="0" borderId="211" xfId="0" applyFont="1" applyFill="1" applyBorder="1" applyAlignment="1">
      <alignment horizontal="center" vertical="center"/>
    </xf>
    <xf numFmtId="0" fontId="58" fillId="0" borderId="204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 wrapText="1"/>
    </xf>
    <xf numFmtId="0" fontId="1" fillId="0" borderId="118" xfId="0" applyFont="1" applyFill="1" applyBorder="1" applyAlignment="1">
      <alignment horizontal="center" vertical="center" wrapText="1"/>
    </xf>
    <xf numFmtId="0" fontId="1" fillId="0" borderId="119" xfId="0" applyFont="1" applyFill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80" fillId="0" borderId="0" xfId="0" applyFont="1" applyFill="1" applyAlignment="1">
      <alignment horizontal="center"/>
    </xf>
    <xf numFmtId="0" fontId="85" fillId="0" borderId="50" xfId="0" applyFont="1" applyBorder="1" applyAlignment="1">
      <alignment/>
    </xf>
    <xf numFmtId="0" fontId="84" fillId="0" borderId="40" xfId="0" applyFont="1" applyBorder="1" applyAlignment="1">
      <alignment/>
    </xf>
    <xf numFmtId="0" fontId="85" fillId="0" borderId="91" xfId="0" applyFont="1" applyBorder="1" applyAlignment="1">
      <alignment/>
    </xf>
    <xf numFmtId="0" fontId="84" fillId="0" borderId="31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92" fillId="0" borderId="91" xfId="0" applyFont="1" applyBorder="1" applyAlignment="1">
      <alignment/>
    </xf>
    <xf numFmtId="0" fontId="92" fillId="0" borderId="31" xfId="0" applyFont="1" applyBorder="1" applyAlignment="1">
      <alignment/>
    </xf>
    <xf numFmtId="0" fontId="7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6" fillId="0" borderId="90" xfId="0" applyFont="1" applyBorder="1" applyAlignment="1">
      <alignment wrapText="1"/>
    </xf>
    <xf numFmtId="0" fontId="0" fillId="0" borderId="90" xfId="0" applyFont="1" applyBorder="1" applyAlignment="1">
      <alignment wrapText="1"/>
    </xf>
    <xf numFmtId="0" fontId="85" fillId="0" borderId="89" xfId="0" applyFont="1" applyBorder="1" applyAlignment="1">
      <alignment/>
    </xf>
    <xf numFmtId="0" fontId="84" fillId="0" borderId="27" xfId="0" applyFont="1" applyBorder="1" applyAlignment="1">
      <alignment/>
    </xf>
    <xf numFmtId="0" fontId="5" fillId="0" borderId="9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0" borderId="76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68" fillId="0" borderId="76" xfId="0" applyFont="1" applyFill="1" applyBorder="1" applyAlignment="1">
      <alignment horizontal="left" vertical="center" indent="2"/>
    </xf>
    <xf numFmtId="0" fontId="68" fillId="0" borderId="73" xfId="0" applyFont="1" applyBorder="1" applyAlignment="1">
      <alignment horizontal="left" vertical="center" indent="2"/>
    </xf>
    <xf numFmtId="0" fontId="10" fillId="0" borderId="8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190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12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6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2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10" fillId="0" borderId="9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03" xfId="0" applyFont="1" applyBorder="1" applyAlignment="1">
      <alignment/>
    </xf>
    <xf numFmtId="0" fontId="10" fillId="0" borderId="35" xfId="0" applyFont="1" applyBorder="1" applyAlignment="1">
      <alignment/>
    </xf>
    <xf numFmtId="0" fontId="10" fillId="39" borderId="0" xfId="60" applyFont="1" applyFill="1" applyAlignment="1">
      <alignment/>
      <protection/>
    </xf>
    <xf numFmtId="0" fontId="68" fillId="0" borderId="0" xfId="60" applyFont="1" applyAlignment="1">
      <alignment/>
      <protection/>
    </xf>
    <xf numFmtId="0" fontId="10" fillId="0" borderId="0" xfId="0" applyFont="1" applyFill="1" applyAlignment="1">
      <alignment horizontal="left"/>
    </xf>
    <xf numFmtId="0" fontId="76" fillId="0" borderId="0" xfId="60" applyFont="1" applyFill="1" applyBorder="1" applyAlignment="1">
      <alignment wrapText="1"/>
      <protection/>
    </xf>
    <xf numFmtId="0" fontId="10" fillId="0" borderId="0" xfId="60" applyFont="1" applyFill="1" applyBorder="1" applyAlignment="1">
      <alignment wrapText="1"/>
      <protection/>
    </xf>
    <xf numFmtId="0" fontId="10" fillId="30" borderId="0" xfId="60" applyFont="1" applyFill="1" applyBorder="1" applyAlignment="1">
      <alignment wrapText="1"/>
      <protection/>
    </xf>
    <xf numFmtId="0" fontId="76" fillId="0" borderId="0" xfId="60" applyFont="1" applyAlignment="1">
      <alignment/>
      <protection/>
    </xf>
    <xf numFmtId="0" fontId="10" fillId="0" borderId="0" xfId="60" applyFont="1" applyAlignment="1">
      <alignment/>
      <protection/>
    </xf>
    <xf numFmtId="0" fontId="76" fillId="0" borderId="0" xfId="60" applyFont="1" applyAlignment="1">
      <alignment wrapText="1"/>
      <protection/>
    </xf>
    <xf numFmtId="0" fontId="10" fillId="0" borderId="0" xfId="60" applyFont="1" applyAlignment="1">
      <alignment wrapText="1"/>
      <protection/>
    </xf>
    <xf numFmtId="0" fontId="76" fillId="30" borderId="0" xfId="60" applyFont="1" applyFill="1" applyAlignment="1">
      <alignment wrapText="1"/>
      <protection/>
    </xf>
    <xf numFmtId="0" fontId="10" fillId="30" borderId="0" xfId="60" applyFont="1" applyFill="1" applyAlignment="1">
      <alignment wrapText="1"/>
      <protection/>
    </xf>
    <xf numFmtId="0" fontId="71" fillId="0" borderId="127" xfId="60" applyFont="1" applyBorder="1" applyAlignment="1">
      <alignment horizontal="center" vertical="center" wrapText="1"/>
      <protection/>
    </xf>
    <xf numFmtId="0" fontId="71" fillId="0" borderId="15" xfId="65" applyFont="1" applyBorder="1" applyAlignment="1">
      <alignment horizontal="center" vertical="center" wrapText="1"/>
      <protection/>
    </xf>
    <xf numFmtId="0" fontId="71" fillId="0" borderId="106" xfId="65" applyFont="1" applyBorder="1" applyAlignment="1">
      <alignment horizontal="center" vertical="center" wrapText="1"/>
      <protection/>
    </xf>
    <xf numFmtId="167" fontId="71" fillId="0" borderId="96" xfId="66" applyNumberFormat="1" applyFont="1" applyFill="1" applyBorder="1" applyAlignment="1" applyProtection="1">
      <alignment horizontal="center" vertical="center" wrapText="1"/>
      <protection hidden="1"/>
    </xf>
    <xf numFmtId="0" fontId="71" fillId="0" borderId="95" xfId="65" applyFont="1" applyBorder="1" applyAlignment="1">
      <alignment horizontal="center" vertical="center" wrapText="1"/>
      <protection/>
    </xf>
    <xf numFmtId="0" fontId="71" fillId="0" borderId="105" xfId="65" applyFont="1" applyBorder="1" applyAlignment="1">
      <alignment horizontal="center" vertical="center" wrapText="1"/>
      <protection/>
    </xf>
    <xf numFmtId="167" fontId="71" fillId="0" borderId="100" xfId="66" applyNumberFormat="1" applyFont="1" applyFill="1" applyBorder="1" applyAlignment="1" applyProtection="1">
      <alignment horizontal="center" vertical="center" wrapText="1"/>
      <protection hidden="1"/>
    </xf>
    <xf numFmtId="167" fontId="71" fillId="0" borderId="29" xfId="66" applyNumberFormat="1" applyFont="1" applyFill="1" applyBorder="1" applyAlignment="1" applyProtection="1">
      <alignment horizontal="center" vertical="center" wrapText="1"/>
      <protection hidden="1"/>
    </xf>
    <xf numFmtId="167" fontId="71" fillId="0" borderId="32" xfId="66" applyNumberFormat="1" applyFont="1" applyFill="1" applyBorder="1" applyAlignment="1" applyProtection="1">
      <alignment horizontal="center" vertical="center" wrapText="1"/>
      <protection hidden="1"/>
    </xf>
    <xf numFmtId="0" fontId="71" fillId="0" borderId="29" xfId="65" applyFont="1" applyBorder="1" applyAlignment="1">
      <alignment horizontal="center" vertical="center" wrapText="1"/>
      <protection/>
    </xf>
    <xf numFmtId="0" fontId="71" fillId="0" borderId="32" xfId="65" applyFont="1" applyBorder="1" applyAlignment="1">
      <alignment horizontal="center" vertical="center" wrapText="1"/>
      <protection/>
    </xf>
    <xf numFmtId="167" fontId="71" fillId="0" borderId="100" xfId="66" applyNumberFormat="1" applyFont="1" applyFill="1" applyBorder="1" applyAlignment="1" applyProtection="1">
      <alignment horizontal="center" vertical="center"/>
      <protection hidden="1"/>
    </xf>
    <xf numFmtId="167" fontId="71" fillId="0" borderId="29" xfId="66" applyNumberFormat="1" applyFont="1" applyFill="1" applyBorder="1" applyAlignment="1" applyProtection="1">
      <alignment horizontal="center" vertical="center"/>
      <protection hidden="1"/>
    </xf>
    <xf numFmtId="167" fontId="71" fillId="0" borderId="32" xfId="66" applyNumberFormat="1" applyFont="1" applyFill="1" applyBorder="1" applyAlignment="1" applyProtection="1">
      <alignment horizontal="center" vertical="center"/>
      <protection hidden="1"/>
    </xf>
    <xf numFmtId="0" fontId="71" fillId="0" borderId="100" xfId="60" applyFont="1" applyBorder="1" applyAlignment="1">
      <alignment horizontal="center" vertical="center" wrapText="1"/>
      <protection/>
    </xf>
    <xf numFmtId="0" fontId="71" fillId="0" borderId="23" xfId="60" applyFont="1" applyBorder="1" applyAlignment="1">
      <alignment horizontal="center" vertical="center" wrapText="1"/>
      <protection/>
    </xf>
    <xf numFmtId="0" fontId="71" fillId="0" borderId="29" xfId="60" applyFont="1" applyBorder="1" applyAlignment="1">
      <alignment horizontal="center" vertical="center" wrapText="1"/>
      <protection/>
    </xf>
    <xf numFmtId="0" fontId="71" fillId="0" borderId="32" xfId="60" applyFont="1" applyBorder="1" applyAlignment="1">
      <alignment horizontal="center" vertical="center" wrapText="1"/>
      <protection/>
    </xf>
    <xf numFmtId="0" fontId="71" fillId="0" borderId="80" xfId="60" applyFont="1" applyBorder="1" applyAlignment="1">
      <alignment horizontal="center" vertical="center" wrapText="1"/>
      <protection/>
    </xf>
    <xf numFmtId="0" fontId="71" fillId="0" borderId="190" xfId="60" applyFont="1" applyBorder="1" applyAlignment="1">
      <alignment horizontal="center" vertical="center" wrapText="1"/>
      <protection/>
    </xf>
    <xf numFmtId="0" fontId="71" fillId="0" borderId="29" xfId="65" applyFont="1" applyBorder="1" applyAlignment="1">
      <alignment horizontal="center"/>
      <protection/>
    </xf>
    <xf numFmtId="0" fontId="71" fillId="0" borderId="32" xfId="65" applyFont="1" applyBorder="1" applyAlignment="1">
      <alignment horizontal="center"/>
      <protection/>
    </xf>
    <xf numFmtId="167" fontId="71" fillId="0" borderId="101" xfId="66" applyNumberFormat="1" applyFont="1" applyFill="1" applyBorder="1" applyAlignment="1" applyProtection="1">
      <alignment horizontal="center" vertical="center"/>
      <protection hidden="1"/>
    </xf>
    <xf numFmtId="0" fontId="71" fillId="0" borderId="98" xfId="65" applyFont="1" applyBorder="1" applyAlignment="1">
      <alignment horizontal="center"/>
      <protection/>
    </xf>
    <xf numFmtId="0" fontId="71" fillId="0" borderId="97" xfId="65" applyFont="1" applyBorder="1" applyAlignment="1">
      <alignment horizontal="center"/>
      <protection/>
    </xf>
    <xf numFmtId="167" fontId="71" fillId="0" borderId="99" xfId="66" applyNumberFormat="1" applyFont="1" applyFill="1" applyBorder="1" applyAlignment="1" applyProtection="1">
      <alignment horizontal="center" vertical="center" wrapText="1"/>
      <protection hidden="1"/>
    </xf>
    <xf numFmtId="167" fontId="71" fillId="0" borderId="28" xfId="66" applyNumberFormat="1" applyFont="1" applyFill="1" applyBorder="1" applyAlignment="1" applyProtection="1">
      <alignment horizontal="center" vertical="center" wrapText="1"/>
      <protection hidden="1"/>
    </xf>
    <xf numFmtId="167" fontId="71" fillId="0" borderId="104" xfId="66" applyNumberFormat="1" applyFont="1" applyFill="1" applyBorder="1" applyAlignment="1" applyProtection="1">
      <alignment horizontal="center" vertical="center" wrapText="1"/>
      <protection hidden="1"/>
    </xf>
    <xf numFmtId="0" fontId="71" fillId="0" borderId="15" xfId="60" applyFont="1" applyBorder="1" applyAlignment="1">
      <alignment horizontal="center" vertical="center" wrapText="1"/>
      <protection/>
    </xf>
    <xf numFmtId="0" fontId="71" fillId="0" borderId="0" xfId="65" applyFont="1" applyAlignment="1">
      <alignment horizontal="right"/>
      <protection/>
    </xf>
    <xf numFmtId="0" fontId="72" fillId="0" borderId="0" xfId="60" applyFont="1" applyAlignment="1">
      <alignment horizontal="center"/>
      <protection/>
    </xf>
    <xf numFmtId="0" fontId="71" fillId="0" borderId="85" xfId="60" applyFont="1" applyBorder="1" applyAlignment="1">
      <alignment horizontal="center" wrapText="1"/>
      <protection/>
    </xf>
    <xf numFmtId="0" fontId="71" fillId="0" borderId="86" xfId="60" applyFont="1" applyBorder="1" applyAlignment="1">
      <alignment horizontal="center" wrapText="1"/>
      <protection/>
    </xf>
    <xf numFmtId="0" fontId="0" fillId="0" borderId="86" xfId="0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71" fillId="0" borderId="26" xfId="60" applyFont="1" applyBorder="1" applyAlignment="1">
      <alignment horizontal="center" vertical="center" wrapText="1"/>
      <protection/>
    </xf>
    <xf numFmtId="0" fontId="71" fillId="0" borderId="30" xfId="60" applyFont="1" applyBorder="1" applyAlignment="1">
      <alignment horizontal="center" vertical="center" wrapText="1"/>
      <protection/>
    </xf>
    <xf numFmtId="0" fontId="71" fillId="0" borderId="34" xfId="60" applyFont="1" applyBorder="1" applyAlignment="1">
      <alignment horizontal="center" vertical="center" wrapText="1"/>
      <protection/>
    </xf>
    <xf numFmtId="0" fontId="71" fillId="0" borderId="23" xfId="60" applyFont="1" applyFill="1" applyBorder="1" applyAlignment="1">
      <alignment horizontal="center" vertical="center" wrapText="1"/>
      <protection/>
    </xf>
    <xf numFmtId="0" fontId="71" fillId="0" borderId="23" xfId="65" applyFont="1" applyFill="1" applyBorder="1" applyAlignment="1">
      <alignment horizontal="center" vertical="center" wrapText="1"/>
      <protection/>
    </xf>
    <xf numFmtId="0" fontId="71" fillId="0" borderId="29" xfId="65" applyFont="1" applyFill="1" applyBorder="1" applyAlignment="1">
      <alignment horizontal="center" vertical="center" wrapText="1"/>
      <protection/>
    </xf>
    <xf numFmtId="0" fontId="71" fillId="0" borderId="32" xfId="65" applyFont="1" applyFill="1" applyBorder="1" applyAlignment="1">
      <alignment horizontal="center" vertical="center" wrapText="1"/>
      <protection/>
    </xf>
    <xf numFmtId="0" fontId="71" fillId="0" borderId="89" xfId="60" applyFont="1" applyBorder="1" applyAlignment="1">
      <alignment horizontal="center" vertical="center" wrapText="1"/>
      <protection/>
    </xf>
    <xf numFmtId="0" fontId="71" fillId="0" borderId="90" xfId="60" applyFont="1" applyBorder="1" applyAlignment="1">
      <alignment horizontal="center" vertical="center" wrapText="1"/>
      <protection/>
    </xf>
    <xf numFmtId="0" fontId="71" fillId="0" borderId="90" xfId="65" applyFont="1" applyBorder="1" applyAlignment="1">
      <alignment horizontal="center" vertical="center"/>
      <protection/>
    </xf>
    <xf numFmtId="0" fontId="71" fillId="0" borderId="27" xfId="65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/>
      <protection/>
    </xf>
    <xf numFmtId="0" fontId="71" fillId="0" borderId="108" xfId="60" applyFont="1" applyBorder="1" applyAlignment="1">
      <alignment horizontal="center" vertical="center" wrapText="1"/>
      <protection/>
    </xf>
    <xf numFmtId="0" fontId="71" fillId="0" borderId="128" xfId="60" applyFont="1" applyBorder="1" applyAlignment="1">
      <alignment horizontal="center" vertical="center" wrapText="1"/>
      <protection/>
    </xf>
    <xf numFmtId="0" fontId="71" fillId="0" borderId="76" xfId="0" applyFont="1" applyBorder="1" applyAlignment="1">
      <alignment horizontal="center" vertical="center"/>
    </xf>
    <xf numFmtId="0" fontId="71" fillId="0" borderId="72" xfId="0" applyFont="1" applyBorder="1" applyAlignment="1">
      <alignment horizontal="center" vertical="center"/>
    </xf>
    <xf numFmtId="0" fontId="71" fillId="0" borderId="73" xfId="0" applyFont="1" applyBorder="1" applyAlignment="1">
      <alignment horizontal="center" vertical="center"/>
    </xf>
    <xf numFmtId="0" fontId="73" fillId="0" borderId="89" xfId="0" applyFont="1" applyFill="1" applyBorder="1" applyAlignment="1">
      <alignment horizontal="center" vertical="center" wrapText="1"/>
    </xf>
    <xf numFmtId="0" fontId="73" fillId="0" borderId="90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1" fillId="0" borderId="85" xfId="0" applyFont="1" applyFill="1" applyBorder="1" applyAlignment="1">
      <alignment horizontal="center" vertical="center" wrapText="1"/>
    </xf>
    <xf numFmtId="0" fontId="71" fillId="0" borderId="86" xfId="0" applyFont="1" applyFill="1" applyBorder="1" applyAlignment="1">
      <alignment horizontal="center" vertical="center" wrapText="1"/>
    </xf>
    <xf numFmtId="0" fontId="71" fillId="0" borderId="88" xfId="0" applyFont="1" applyFill="1" applyBorder="1" applyAlignment="1">
      <alignment horizontal="center" vertical="center" wrapText="1"/>
    </xf>
    <xf numFmtId="0" fontId="71" fillId="0" borderId="168" xfId="0" applyFont="1" applyFill="1" applyBorder="1" applyAlignment="1">
      <alignment horizontal="center" vertical="center" wrapText="1"/>
    </xf>
    <xf numFmtId="0" fontId="71" fillId="0" borderId="124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79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97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left" wrapText="1" indent="1"/>
    </xf>
    <xf numFmtId="0" fontId="10" fillId="0" borderId="191" xfId="0" applyFont="1" applyFill="1" applyBorder="1" applyAlignment="1">
      <alignment horizontal="left" wrapText="1" indent="1"/>
    </xf>
    <xf numFmtId="0" fontId="10" fillId="0" borderId="157" xfId="0" applyFont="1" applyFill="1" applyBorder="1" applyAlignment="1">
      <alignment horizontal="left" wrapText="1" indent="1"/>
    </xf>
    <xf numFmtId="0" fontId="0" fillId="0" borderId="102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16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4" fillId="0" borderId="102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9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9" fontId="1" fillId="0" borderId="91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95" xfId="0" applyNumberFormat="1" applyFont="1" applyBorder="1" applyAlignment="1">
      <alignment horizontal="center" vertical="center"/>
    </xf>
    <xf numFmtId="49" fontId="1" fillId="0" borderId="8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4" fillId="22" borderId="103" xfId="0" applyFont="1" applyFill="1" applyBorder="1" applyAlignment="1">
      <alignment horizontal="center" vertical="center" wrapText="1"/>
    </xf>
    <xf numFmtId="0" fontId="4" fillId="22" borderId="34" xfId="0" applyFont="1" applyFill="1" applyBorder="1" applyAlignment="1">
      <alignment horizontal="center" vertical="center" wrapText="1"/>
    </xf>
    <xf numFmtId="0" fontId="65" fillId="0" borderId="89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left" vertical="top" wrapText="1"/>
    </xf>
    <xf numFmtId="0" fontId="1" fillId="0" borderId="127" xfId="0" applyFont="1" applyBorder="1" applyAlignment="1">
      <alignment horizontal="left" vertical="top" wrapText="1"/>
    </xf>
    <xf numFmtId="0" fontId="98" fillId="38" borderId="103" xfId="0" applyFont="1" applyFill="1" applyBorder="1" applyAlignment="1">
      <alignment horizontal="justify" vertical="top" wrapText="1"/>
    </xf>
    <xf numFmtId="0" fontId="98" fillId="38" borderId="34" xfId="0" applyFont="1" applyFill="1" applyBorder="1" applyAlignment="1">
      <alignment/>
    </xf>
    <xf numFmtId="49" fontId="0" fillId="0" borderId="80" xfId="0" applyNumberFormat="1" applyFont="1" applyFill="1" applyBorder="1" applyAlignment="1">
      <alignment horizontal="justify" vertical="center" wrapText="1"/>
    </xf>
    <xf numFmtId="49" fontId="0" fillId="0" borderId="127" xfId="0" applyNumberFormat="1" applyFont="1" applyFill="1" applyBorder="1" applyAlignment="1">
      <alignment/>
    </xf>
    <xf numFmtId="0" fontId="98" fillId="38" borderId="80" xfId="0" applyFont="1" applyFill="1" applyBorder="1" applyAlignment="1">
      <alignment horizontal="justify" vertical="top" wrapText="1"/>
    </xf>
    <xf numFmtId="0" fontId="98" fillId="38" borderId="127" xfId="0" applyFont="1" applyFill="1" applyBorder="1" applyAlignment="1">
      <alignment/>
    </xf>
    <xf numFmtId="0" fontId="0" fillId="0" borderId="80" xfId="0" applyFont="1" applyBorder="1" applyAlignment="1">
      <alignment horizontal="left" vertical="center" wrapText="1"/>
    </xf>
    <xf numFmtId="0" fontId="0" fillId="0" borderId="127" xfId="0" applyFont="1" applyBorder="1" applyAlignment="1">
      <alignment horizontal="left" vertical="center" wrapText="1"/>
    </xf>
    <xf numFmtId="0" fontId="1" fillId="0" borderId="112" xfId="0" applyFont="1" applyBorder="1" applyAlignment="1">
      <alignment horizontal="justify" vertical="top" wrapText="1"/>
    </xf>
    <xf numFmtId="0" fontId="1" fillId="0" borderId="63" xfId="0" applyFont="1" applyBorder="1" applyAlignment="1">
      <alignment horizontal="justify" vertical="top" wrapText="1"/>
    </xf>
    <xf numFmtId="0" fontId="0" fillId="0" borderId="0" xfId="0" applyBorder="1" applyAlignment="1">
      <alignment horizontal="left" wrapText="1"/>
    </xf>
    <xf numFmtId="0" fontId="0" fillId="0" borderId="80" xfId="0" applyFont="1" applyFill="1" applyBorder="1" applyAlignment="1">
      <alignment horizontal="left" vertical="center" wrapText="1"/>
    </xf>
    <xf numFmtId="0" fontId="0" fillId="0" borderId="127" xfId="0" applyFont="1" applyFill="1" applyBorder="1" applyAlignment="1">
      <alignment horizontal="left" vertical="center" wrapText="1"/>
    </xf>
    <xf numFmtId="0" fontId="0" fillId="0" borderId="103" xfId="0" applyFont="1" applyBorder="1" applyAlignment="1">
      <alignment horizontal="justify" vertical="top" wrapText="1"/>
    </xf>
    <xf numFmtId="0" fontId="0" fillId="0" borderId="34" xfId="0" applyBorder="1" applyAlignment="1">
      <alignment/>
    </xf>
    <xf numFmtId="0" fontId="0" fillId="0" borderId="80" xfId="0" applyFont="1" applyBorder="1" applyAlignment="1">
      <alignment horizontal="justify" vertical="top" wrapText="1"/>
    </xf>
    <xf numFmtId="0" fontId="0" fillId="0" borderId="127" xfId="0" applyBorder="1" applyAlignment="1">
      <alignment/>
    </xf>
    <xf numFmtId="0" fontId="0" fillId="0" borderId="80" xfId="0" applyFont="1" applyBorder="1" applyAlignment="1">
      <alignment horizontal="justify" vertical="center"/>
    </xf>
    <xf numFmtId="0" fontId="0" fillId="0" borderId="127" xfId="0" applyBorder="1" applyAlignment="1">
      <alignment vertical="center"/>
    </xf>
    <xf numFmtId="0" fontId="1" fillId="0" borderId="103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  <xf numFmtId="1" fontId="0" fillId="0" borderId="102" xfId="0" applyNumberFormat="1" applyFont="1" applyBorder="1" applyAlignment="1">
      <alignment horizontal="left"/>
    </xf>
    <xf numFmtId="1" fontId="0" fillId="0" borderId="26" xfId="0" applyNumberFormat="1" applyFont="1" applyBorder="1" applyAlignment="1">
      <alignment horizontal="left"/>
    </xf>
    <xf numFmtId="0" fontId="4" fillId="0" borderId="10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" fontId="1" fillId="0" borderId="95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84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89" xfId="0" applyFont="1" applyBorder="1" applyAlignment="1">
      <alignment horizontal="center" wrapText="1"/>
    </xf>
    <xf numFmtId="0" fontId="0" fillId="0" borderId="90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1" fontId="46" fillId="0" borderId="0" xfId="0" applyNumberFormat="1" applyFont="1" applyBorder="1" applyAlignment="1">
      <alignment horizontal="center"/>
    </xf>
    <xf numFmtId="1" fontId="101" fillId="0" borderId="168" xfId="0" applyNumberFormat="1" applyFont="1" applyBorder="1" applyAlignment="1">
      <alignment horizontal="center" vertical="center" wrapText="1"/>
    </xf>
    <xf numFmtId="1" fontId="101" fillId="0" borderId="25" xfId="0" applyNumberFormat="1" applyFont="1" applyBorder="1" applyAlignment="1">
      <alignment horizontal="center" vertical="center" wrapText="1"/>
    </xf>
    <xf numFmtId="1" fontId="101" fillId="0" borderId="12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11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ad" xfId="33"/>
    <cellStyle name="Calculation" xfId="34"/>
    <cellStyle name="Celkem" xfId="35"/>
    <cellStyle name="Comma" xfId="36"/>
    <cellStyle name="Comma [0]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Hyperlink" xfId="44"/>
    <cellStyle name="Check Cell" xfId="45"/>
    <cellStyle name="Chybně" xfId="46"/>
    <cellStyle name="Input" xfId="47"/>
    <cellStyle name="Kontrolní buňka" xfId="48"/>
    <cellStyle name="Linked Cell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rmal_Tableau1" xfId="59"/>
    <cellStyle name="normální_131 TA" xfId="60"/>
    <cellStyle name="normální_333 pro rok 2012 (2)" xfId="61"/>
    <cellStyle name="normální_Bilance příjmů a výdajů SR (druhová a funkční)" xfId="62"/>
    <cellStyle name="normální_Formulář 2 6 - předáno 12 10 2007 (3)" xfId="63"/>
    <cellStyle name="normální_matice výdaje" xfId="64"/>
    <cellStyle name="normální_Válková tabulky k SR" xfId="65"/>
    <cellStyle name="normální_Vzor RO" xfId="66"/>
    <cellStyle name="Note" xfId="67"/>
    <cellStyle name="Output" xfId="68"/>
    <cellStyle name="Poznámka" xfId="69"/>
    <cellStyle name="Percent" xfId="70"/>
    <cellStyle name="Propojená buňka" xfId="71"/>
    <cellStyle name="SAPBEXaggData" xfId="72"/>
    <cellStyle name="SAPBEXaggDataEmph" xfId="73"/>
    <cellStyle name="SAPBEXaggItem" xfId="74"/>
    <cellStyle name="SAPBEXaggItemX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chaText" xfId="99"/>
    <cellStyle name="SAPBEXinputData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defined" xfId="110"/>
    <cellStyle name="Sheet Title" xfId="111"/>
    <cellStyle name="Followed Hyperlink" xfId="112"/>
    <cellStyle name="Správně" xfId="113"/>
    <cellStyle name="Text upozornění" xfId="114"/>
    <cellStyle name="Title" xfId="115"/>
    <cellStyle name="Total" xfId="116"/>
    <cellStyle name="Vstup" xfId="117"/>
    <cellStyle name="Výpočet" xfId="118"/>
    <cellStyle name="Výstup" xfId="119"/>
    <cellStyle name="Vysvětlující text" xfId="120"/>
    <cellStyle name="Warning Text" xfId="121"/>
    <cellStyle name="Zvýraznění 1" xfId="122"/>
    <cellStyle name="Zvýraznění 2" xfId="123"/>
    <cellStyle name="Zvýraznění 3" xfId="124"/>
    <cellStyle name="Zvýraznění 4" xfId="125"/>
    <cellStyle name="Zvýraznění 5" xfId="126"/>
    <cellStyle name="Zvýraznění 6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ance%20p&#345;&#237;jm&#367;%20a%20v&#253;daj&#367;%20SR(druhov&#225;%20a%20fun)_12.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eSR-druh"/>
      <sheetName val="Hlavicka"/>
      <sheetName val="Druhova_CAST7"/>
      <sheetName val="Druhova"/>
      <sheetName val="VýdajeSR-funk"/>
      <sheetName val="BExRepositorySheet"/>
      <sheetName val="Funkcni"/>
    </sheetNames>
    <sheetDataSet>
      <sheetData sheetId="1">
        <row r="3">
          <cell r="I3" t="str">
            <v>345 Český statistický úřad</v>
          </cell>
        </row>
      </sheetData>
      <sheetData sheetId="3">
        <row r="1">
          <cell r="B1" t="str">
            <v>012.2013</v>
          </cell>
          <cell r="C1" t="str">
            <v>012.2012</v>
          </cell>
        </row>
        <row r="2">
          <cell r="B2" t="str">
            <v>v tis.Kč</v>
          </cell>
        </row>
        <row r="3">
          <cell r="B3" t="str">
            <v>Sk012.2013/Sk012.2012</v>
          </cell>
        </row>
        <row r="41">
          <cell r="B41">
            <v>2500</v>
          </cell>
          <cell r="C41">
            <v>2500</v>
          </cell>
          <cell r="D41">
            <v>3838.08038</v>
          </cell>
          <cell r="G41">
            <v>4145.78346</v>
          </cell>
        </row>
        <row r="45">
          <cell r="B45">
            <v>80</v>
          </cell>
          <cell r="C45">
            <v>80</v>
          </cell>
          <cell r="D45">
            <v>128.7529</v>
          </cell>
          <cell r="G45">
            <v>293.8794</v>
          </cell>
        </row>
        <row r="46">
          <cell r="B46">
            <v>2</v>
          </cell>
          <cell r="C46">
            <v>2</v>
          </cell>
          <cell r="D46">
            <v>0</v>
          </cell>
          <cell r="G46">
            <v>0.70055</v>
          </cell>
        </row>
        <row r="48">
          <cell r="B48">
            <v>2582</v>
          </cell>
          <cell r="C48">
            <v>2582</v>
          </cell>
          <cell r="D48">
            <v>3966.83328</v>
          </cell>
          <cell r="G48">
            <v>4440.36341</v>
          </cell>
        </row>
        <row r="49">
          <cell r="B49">
            <v>0</v>
          </cell>
          <cell r="C49">
            <v>0</v>
          </cell>
          <cell r="D49">
            <v>67.23476</v>
          </cell>
          <cell r="G49">
            <v>12.45527</v>
          </cell>
        </row>
        <row r="51">
          <cell r="B51">
            <v>0</v>
          </cell>
          <cell r="C51">
            <v>0</v>
          </cell>
          <cell r="D51">
            <v>67.23476</v>
          </cell>
          <cell r="G51">
            <v>12.45527</v>
          </cell>
        </row>
        <row r="52">
          <cell r="B52">
            <v>0</v>
          </cell>
          <cell r="C52">
            <v>0</v>
          </cell>
          <cell r="D52">
            <v>169.847</v>
          </cell>
        </row>
        <row r="53">
          <cell r="B53">
            <v>418</v>
          </cell>
          <cell r="C53">
            <v>418</v>
          </cell>
          <cell r="D53">
            <v>1102.00776</v>
          </cell>
          <cell r="G53">
            <v>1360.85884</v>
          </cell>
        </row>
        <row r="57">
          <cell r="B57">
            <v>418</v>
          </cell>
          <cell r="C57">
            <v>418</v>
          </cell>
          <cell r="D57">
            <v>1271.85476</v>
          </cell>
          <cell r="G57">
            <v>1360.85884</v>
          </cell>
        </row>
        <row r="69">
          <cell r="B69">
            <v>3000</v>
          </cell>
          <cell r="C69">
            <v>3000</v>
          </cell>
          <cell r="D69">
            <v>5305.9228</v>
          </cell>
          <cell r="G69">
            <v>5813.67752</v>
          </cell>
        </row>
        <row r="70">
          <cell r="B70">
            <v>0</v>
          </cell>
          <cell r="C70">
            <v>0</v>
          </cell>
          <cell r="D70">
            <v>6024.803</v>
          </cell>
          <cell r="G70">
            <v>101.406</v>
          </cell>
        </row>
        <row r="72">
          <cell r="B72">
            <v>0</v>
          </cell>
          <cell r="C72">
            <v>0</v>
          </cell>
          <cell r="D72">
            <v>6024.803</v>
          </cell>
          <cell r="G72">
            <v>101.406</v>
          </cell>
        </row>
        <row r="75">
          <cell r="B75">
            <v>0</v>
          </cell>
          <cell r="C75">
            <v>0</v>
          </cell>
          <cell r="D75">
            <v>6024.803</v>
          </cell>
          <cell r="G75">
            <v>101.406</v>
          </cell>
        </row>
        <row r="76">
          <cell r="B76">
            <v>48220</v>
          </cell>
          <cell r="C76">
            <v>48220</v>
          </cell>
          <cell r="D76">
            <v>0</v>
          </cell>
          <cell r="G76">
            <v>68090.015</v>
          </cell>
        </row>
        <row r="77">
          <cell r="B77">
            <v>48220</v>
          </cell>
          <cell r="C77">
            <v>48220</v>
          </cell>
          <cell r="D77">
            <v>0</v>
          </cell>
          <cell r="G77">
            <v>68090.015</v>
          </cell>
        </row>
        <row r="79">
          <cell r="B79">
            <v>0</v>
          </cell>
          <cell r="C79">
            <v>0</v>
          </cell>
          <cell r="D79">
            <v>2059.43875</v>
          </cell>
          <cell r="G79">
            <v>81.829</v>
          </cell>
        </row>
        <row r="80">
          <cell r="B80">
            <v>14531</v>
          </cell>
          <cell r="C80">
            <v>14531</v>
          </cell>
          <cell r="D80">
            <v>13475.36148</v>
          </cell>
          <cell r="G80">
            <v>14360.80529</v>
          </cell>
        </row>
        <row r="81">
          <cell r="B81">
            <v>14471</v>
          </cell>
          <cell r="C81">
            <v>14471</v>
          </cell>
          <cell r="D81">
            <v>13120.51892</v>
          </cell>
          <cell r="G81">
            <v>14302.51229</v>
          </cell>
        </row>
        <row r="83">
          <cell r="B83">
            <v>62751</v>
          </cell>
          <cell r="C83">
            <v>62751</v>
          </cell>
          <cell r="D83">
            <v>15534.80023</v>
          </cell>
          <cell r="G83">
            <v>82532.64929</v>
          </cell>
        </row>
        <row r="84">
          <cell r="B84">
            <v>46647</v>
          </cell>
          <cell r="C84">
            <v>46647</v>
          </cell>
          <cell r="D84">
            <v>0</v>
          </cell>
          <cell r="G84">
            <v>82682.808</v>
          </cell>
        </row>
        <row r="85">
          <cell r="B85">
            <v>46647</v>
          </cell>
          <cell r="C85">
            <v>46647</v>
          </cell>
          <cell r="D85">
            <v>0</v>
          </cell>
          <cell r="G85">
            <v>82682.808</v>
          </cell>
        </row>
        <row r="90">
          <cell r="B90">
            <v>46647</v>
          </cell>
          <cell r="C90">
            <v>46647</v>
          </cell>
          <cell r="D90">
            <v>0</v>
          </cell>
          <cell r="G90">
            <v>82682.808</v>
          </cell>
        </row>
        <row r="91">
          <cell r="B91">
            <v>109398</v>
          </cell>
          <cell r="C91">
            <v>109398</v>
          </cell>
          <cell r="D91">
            <v>15534.80023</v>
          </cell>
          <cell r="G91">
            <v>165215.45729</v>
          </cell>
        </row>
        <row r="92">
          <cell r="B92">
            <v>112398</v>
          </cell>
          <cell r="C92">
            <v>112398</v>
          </cell>
          <cell r="D92">
            <v>26865.52603</v>
          </cell>
          <cell r="G92">
            <v>171130.54081</v>
          </cell>
        </row>
        <row r="93">
          <cell r="B93">
            <v>0</v>
          </cell>
          <cell r="C93">
            <v>0</v>
          </cell>
          <cell r="D93">
            <v>0</v>
          </cell>
          <cell r="G93">
            <v>0</v>
          </cell>
        </row>
        <row r="94">
          <cell r="B94">
            <v>112398</v>
          </cell>
          <cell r="C94">
            <v>112398</v>
          </cell>
          <cell r="D94">
            <v>26865.52603</v>
          </cell>
          <cell r="G94">
            <v>171130.54081</v>
          </cell>
        </row>
        <row r="95">
          <cell r="B95">
            <v>0</v>
          </cell>
          <cell r="C95">
            <v>0</v>
          </cell>
          <cell r="D95">
            <v>0</v>
          </cell>
          <cell r="G95">
            <v>0</v>
          </cell>
        </row>
        <row r="96">
          <cell r="B96">
            <v>468597</v>
          </cell>
          <cell r="C96">
            <v>507308.762</v>
          </cell>
          <cell r="D96">
            <v>513788.158</v>
          </cell>
          <cell r="G96">
            <v>522924.979</v>
          </cell>
        </row>
        <row r="97">
          <cell r="B97">
            <v>467043</v>
          </cell>
          <cell r="C97">
            <v>505754.762</v>
          </cell>
          <cell r="D97">
            <v>512235.794</v>
          </cell>
          <cell r="G97">
            <v>521373.235</v>
          </cell>
        </row>
        <row r="100">
          <cell r="B100">
            <v>1554</v>
          </cell>
          <cell r="C100">
            <v>1554</v>
          </cell>
          <cell r="D100">
            <v>1552.364</v>
          </cell>
          <cell r="G100">
            <v>1551.744</v>
          </cell>
        </row>
        <row r="102">
          <cell r="B102">
            <v>39063</v>
          </cell>
          <cell r="C102">
            <v>40625.5</v>
          </cell>
          <cell r="D102">
            <v>40685.716</v>
          </cell>
          <cell r="G102">
            <v>37148.047</v>
          </cell>
        </row>
        <row r="103">
          <cell r="B103">
            <v>39063</v>
          </cell>
          <cell r="C103">
            <v>38909.5</v>
          </cell>
          <cell r="D103">
            <v>38340.341</v>
          </cell>
          <cell r="G103">
            <v>34844.761</v>
          </cell>
        </row>
        <row r="106">
          <cell r="B106">
            <v>0</v>
          </cell>
          <cell r="C106">
            <v>1716</v>
          </cell>
          <cell r="D106">
            <v>2345.375</v>
          </cell>
          <cell r="G106">
            <v>2303.286</v>
          </cell>
        </row>
        <row r="111">
          <cell r="B111">
            <v>172517</v>
          </cell>
          <cell r="C111">
            <v>185682.756</v>
          </cell>
          <cell r="D111">
            <v>177517.342</v>
          </cell>
          <cell r="G111">
            <v>180801.007</v>
          </cell>
        </row>
        <row r="112">
          <cell r="B112">
            <v>172517</v>
          </cell>
          <cell r="C112">
            <v>185682.756</v>
          </cell>
          <cell r="D112">
            <v>177517.342</v>
          </cell>
          <cell r="G112">
            <v>180801.007</v>
          </cell>
        </row>
        <row r="115">
          <cell r="B115">
            <v>680177</v>
          </cell>
          <cell r="C115">
            <v>733617.018</v>
          </cell>
          <cell r="D115">
            <v>731991.216</v>
          </cell>
          <cell r="G115">
            <v>740874.033</v>
          </cell>
        </row>
        <row r="116">
          <cell r="B116">
            <v>6623</v>
          </cell>
          <cell r="C116">
            <v>10477.046</v>
          </cell>
          <cell r="D116">
            <v>8556.43731</v>
          </cell>
          <cell r="G116">
            <v>12772.33135</v>
          </cell>
        </row>
        <row r="117">
          <cell r="B117">
            <v>123</v>
          </cell>
          <cell r="C117">
            <v>83</v>
          </cell>
          <cell r="D117">
            <v>35.2834</v>
          </cell>
          <cell r="G117">
            <v>76.44713</v>
          </cell>
        </row>
        <row r="118">
          <cell r="B118">
            <v>21618</v>
          </cell>
          <cell r="C118">
            <v>23121.05</v>
          </cell>
          <cell r="D118">
            <v>22311.26341</v>
          </cell>
          <cell r="G118">
            <v>23671.06483</v>
          </cell>
        </row>
        <row r="119">
          <cell r="B119">
            <v>181749</v>
          </cell>
          <cell r="C119">
            <v>265762.762</v>
          </cell>
          <cell r="D119">
            <v>206751.87803</v>
          </cell>
          <cell r="G119">
            <v>232018.85439</v>
          </cell>
        </row>
        <row r="120">
          <cell r="B120">
            <v>20343</v>
          </cell>
          <cell r="C120">
            <v>24458.548</v>
          </cell>
          <cell r="D120">
            <v>19984.24624</v>
          </cell>
          <cell r="G120">
            <v>30724.37613</v>
          </cell>
        </row>
        <row r="121">
          <cell r="B121">
            <v>9746</v>
          </cell>
          <cell r="C121">
            <v>10347</v>
          </cell>
          <cell r="D121">
            <v>9285.50614</v>
          </cell>
          <cell r="G121">
            <v>7584.04899</v>
          </cell>
        </row>
        <row r="122">
          <cell r="B122">
            <v>9655</v>
          </cell>
          <cell r="C122">
            <v>12698.947</v>
          </cell>
          <cell r="D122">
            <v>9546.85703</v>
          </cell>
          <cell r="G122">
            <v>10198.89014</v>
          </cell>
        </row>
        <row r="123">
          <cell r="B123">
            <v>0</v>
          </cell>
          <cell r="C123">
            <v>2480</v>
          </cell>
          <cell r="D123">
            <v>88.90656</v>
          </cell>
          <cell r="G123">
            <v>90.23158</v>
          </cell>
        </row>
        <row r="124">
          <cell r="B124">
            <v>320</v>
          </cell>
          <cell r="C124">
            <v>936.098</v>
          </cell>
          <cell r="D124">
            <v>882.63783</v>
          </cell>
          <cell r="G124">
            <v>450.99597</v>
          </cell>
        </row>
        <row r="125">
          <cell r="B125">
            <v>230776</v>
          </cell>
          <cell r="C125">
            <v>327318.504</v>
          </cell>
          <cell r="D125">
            <v>258610.65278</v>
          </cell>
          <cell r="G125">
            <v>299804.30138</v>
          </cell>
        </row>
        <row r="146">
          <cell r="B146">
            <v>4688</v>
          </cell>
          <cell r="C146">
            <v>5125.428</v>
          </cell>
          <cell r="D146">
            <v>5415.15811</v>
          </cell>
          <cell r="G146">
            <v>8624.50058</v>
          </cell>
        </row>
        <row r="147">
          <cell r="B147">
            <v>4688</v>
          </cell>
          <cell r="C147">
            <v>5125.428</v>
          </cell>
          <cell r="D147">
            <v>5137.882</v>
          </cell>
          <cell r="G147">
            <v>5245.898</v>
          </cell>
        </row>
        <row r="148">
          <cell r="B148">
            <v>0</v>
          </cell>
          <cell r="C148">
            <v>0</v>
          </cell>
          <cell r="D148">
            <v>277.27611</v>
          </cell>
          <cell r="G148">
            <v>3378.60258</v>
          </cell>
        </row>
        <row r="149">
          <cell r="B149">
            <v>141</v>
          </cell>
          <cell r="C149">
            <v>126</v>
          </cell>
          <cell r="D149">
            <v>120.887</v>
          </cell>
          <cell r="G149">
            <v>134.871</v>
          </cell>
        </row>
        <row r="150">
          <cell r="B150">
            <v>4829</v>
          </cell>
          <cell r="C150">
            <v>5251.428</v>
          </cell>
          <cell r="D150">
            <v>5536.04511</v>
          </cell>
          <cell r="G150">
            <v>8759.37158</v>
          </cell>
        </row>
        <row r="152">
          <cell r="B152">
            <v>2650</v>
          </cell>
          <cell r="C152">
            <v>2350</v>
          </cell>
          <cell r="D152">
            <v>1890.7</v>
          </cell>
          <cell r="G152">
            <v>1809.533</v>
          </cell>
        </row>
        <row r="154">
          <cell r="B154">
            <v>2650</v>
          </cell>
          <cell r="C154">
            <v>2350</v>
          </cell>
          <cell r="D154">
            <v>1890.7</v>
          </cell>
          <cell r="G154">
            <v>1809.533</v>
          </cell>
        </row>
        <row r="155">
          <cell r="B155">
            <v>38</v>
          </cell>
          <cell r="C155">
            <v>38</v>
          </cell>
          <cell r="D155">
            <v>28.76296</v>
          </cell>
          <cell r="G155">
            <v>27.74951</v>
          </cell>
        </row>
        <row r="160">
          <cell r="B160">
            <v>38</v>
          </cell>
          <cell r="C160">
            <v>38</v>
          </cell>
          <cell r="D160">
            <v>28.76296</v>
          </cell>
          <cell r="G160">
            <v>27.74951</v>
          </cell>
        </row>
        <row r="180">
          <cell r="B180">
            <v>918470</v>
          </cell>
          <cell r="C180">
            <v>1068574.95</v>
          </cell>
          <cell r="D180">
            <v>998057.37685</v>
          </cell>
          <cell r="G180">
            <v>1051274.98847</v>
          </cell>
        </row>
        <row r="181">
          <cell r="B181">
            <v>22519</v>
          </cell>
          <cell r="C181">
            <v>27218</v>
          </cell>
          <cell r="D181">
            <v>41007.4929</v>
          </cell>
          <cell r="G181">
            <v>110941.194</v>
          </cell>
        </row>
        <row r="182">
          <cell r="B182">
            <v>71931</v>
          </cell>
          <cell r="C182">
            <v>64474</v>
          </cell>
          <cell r="D182">
            <v>11813.6065</v>
          </cell>
          <cell r="G182">
            <v>43416.362</v>
          </cell>
        </row>
        <row r="184">
          <cell r="B184">
            <v>94450</v>
          </cell>
          <cell r="C184">
            <v>91692</v>
          </cell>
          <cell r="D184">
            <v>52821.0994</v>
          </cell>
          <cell r="G184">
            <v>154357.556</v>
          </cell>
        </row>
        <row r="221">
          <cell r="B221">
            <v>94450</v>
          </cell>
          <cell r="C221">
            <v>91692</v>
          </cell>
          <cell r="D221">
            <v>52821.0994</v>
          </cell>
          <cell r="G221">
            <v>154357.556</v>
          </cell>
        </row>
        <row r="222">
          <cell r="B222">
            <v>1012920</v>
          </cell>
          <cell r="C222">
            <v>1160266.95</v>
          </cell>
          <cell r="D222">
            <v>1050878.47625</v>
          </cell>
          <cell r="G222">
            <v>1205632.54447</v>
          </cell>
        </row>
        <row r="223">
          <cell r="B223">
            <v>-900522</v>
          </cell>
          <cell r="C223">
            <v>-1047868.95</v>
          </cell>
          <cell r="D223">
            <v>-1024012.95022</v>
          </cell>
          <cell r="G223">
            <v>-1034502.00366</v>
          </cell>
        </row>
        <row r="224">
          <cell r="B224">
            <v>0</v>
          </cell>
          <cell r="C224">
            <v>0</v>
          </cell>
          <cell r="D224">
            <v>0</v>
          </cell>
          <cell r="F224" t="str">
            <v>EMPTY</v>
          </cell>
          <cell r="G224">
            <v>0</v>
          </cell>
        </row>
        <row r="225">
          <cell r="B225">
            <v>1012920</v>
          </cell>
          <cell r="C225">
            <v>1160266.95</v>
          </cell>
          <cell r="D225">
            <v>1050878.47625</v>
          </cell>
          <cell r="G225">
            <v>1205632.54447</v>
          </cell>
        </row>
        <row r="226">
          <cell r="B226">
            <v>0</v>
          </cell>
          <cell r="C226">
            <v>0</v>
          </cell>
          <cell r="D226">
            <v>0</v>
          </cell>
          <cell r="F226" t="str">
            <v>EMPTY</v>
          </cell>
          <cell r="G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 t="str">
            <v>FINANCOVÁNÍ</v>
          </cell>
          <cell r="G227">
            <v>0</v>
          </cell>
        </row>
        <row r="255">
          <cell r="B255">
            <v>-900522</v>
          </cell>
          <cell r="C255">
            <v>-1047868.95</v>
          </cell>
          <cell r="D255">
            <v>-1024012.95022</v>
          </cell>
          <cell r="G255">
            <v>-1034502.00366</v>
          </cell>
        </row>
      </sheetData>
      <sheetData sheetId="6">
        <row r="1">
          <cell r="B1" t="str">
            <v>012.2013</v>
          </cell>
          <cell r="C1" t="str">
            <v>012.2012</v>
          </cell>
        </row>
        <row r="2">
          <cell r="B2" t="str">
            <v>v tis.Kč</v>
          </cell>
        </row>
        <row r="3">
          <cell r="B3" t="str">
            <v>Sk012.2013/Sk012.2012</v>
          </cell>
        </row>
        <row r="46">
          <cell r="B46">
            <v>0</v>
          </cell>
          <cell r="C46">
            <v>0</v>
          </cell>
          <cell r="D46">
            <v>0</v>
          </cell>
          <cell r="J46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J71">
            <v>0</v>
          </cell>
        </row>
        <row r="176">
          <cell r="B176">
            <v>0</v>
          </cell>
          <cell r="C176">
            <v>151107</v>
          </cell>
          <cell r="D176">
            <v>121141.90882</v>
          </cell>
          <cell r="J176">
            <v>84793.85571</v>
          </cell>
        </row>
        <row r="179">
          <cell r="B179">
            <v>1012882</v>
          </cell>
          <cell r="C179">
            <v>1009121.95</v>
          </cell>
          <cell r="D179">
            <v>929707.80447</v>
          </cell>
          <cell r="J179">
            <v>1120810.93925</v>
          </cell>
        </row>
        <row r="184">
          <cell r="B184">
            <v>1012882</v>
          </cell>
          <cell r="C184">
            <v>1160228.95</v>
          </cell>
          <cell r="D184">
            <v>1050849.71329</v>
          </cell>
          <cell r="J184">
            <v>1205604.79496</v>
          </cell>
        </row>
        <row r="186">
          <cell r="B186">
            <v>38</v>
          </cell>
          <cell r="C186">
            <v>38</v>
          </cell>
          <cell r="D186">
            <v>28.76296</v>
          </cell>
          <cell r="J186">
            <v>27.74951</v>
          </cell>
        </row>
        <row r="187">
          <cell r="B187">
            <v>38</v>
          </cell>
          <cell r="C187">
            <v>38</v>
          </cell>
          <cell r="D187">
            <v>28.76296</v>
          </cell>
          <cell r="J187">
            <v>27.74951</v>
          </cell>
        </row>
        <row r="195">
          <cell r="B195">
            <v>1012920</v>
          </cell>
          <cell r="C195">
            <v>1160266.95</v>
          </cell>
          <cell r="D195">
            <v>1050878.47625</v>
          </cell>
          <cell r="J195">
            <v>1205632.54447</v>
          </cell>
        </row>
        <row r="196">
          <cell r="B196">
            <v>1012920</v>
          </cell>
          <cell r="C196">
            <v>1160266.95</v>
          </cell>
          <cell r="D196">
            <v>1050878.47625</v>
          </cell>
          <cell r="J196">
            <v>1205632.54447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8"/>
  <sheetViews>
    <sheetView zoomScale="75" zoomScaleNormal="75" zoomScalePageLayoutView="0" workbookViewId="0" topLeftCell="A258">
      <selection activeCell="G15" sqref="G15"/>
    </sheetView>
  </sheetViews>
  <sheetFormatPr defaultColWidth="9.00390625" defaultRowHeight="12.75"/>
  <cols>
    <col min="1" max="1" width="4.375" style="128" customWidth="1"/>
    <col min="2" max="2" width="6.125" style="128" customWidth="1"/>
    <col min="3" max="3" width="8.00390625" style="128" customWidth="1"/>
    <col min="4" max="4" width="8.25390625" style="128" customWidth="1"/>
    <col min="5" max="5" width="40.375" style="17" customWidth="1"/>
    <col min="6" max="6" width="16.625" style="17" bestFit="1" customWidth="1"/>
    <col min="7" max="9" width="15.75390625" style="17" customWidth="1"/>
    <col min="10" max="10" width="10.75390625" style="17" customWidth="1"/>
    <col min="11" max="11" width="15.375" style="17" customWidth="1"/>
    <col min="12" max="14" width="15.75390625" style="7" customWidth="1"/>
    <col min="15" max="15" width="10.75390625" style="7" hidden="1" customWidth="1"/>
    <col min="16" max="16" width="12.125" style="7" hidden="1" customWidth="1"/>
    <col min="17" max="17" width="18.625" style="116" customWidth="1"/>
    <col min="18" max="18" width="16.125" style="116" customWidth="1"/>
    <col min="19" max="19" width="14.375" style="116" bestFit="1" customWidth="1"/>
    <col min="20" max="20" width="13.375" style="116" bestFit="1" customWidth="1"/>
    <col min="21" max="28" width="9.125" style="116" customWidth="1"/>
    <col min="29" max="16384" width="9.125" style="17" customWidth="1"/>
  </cols>
  <sheetData>
    <row r="1" spans="1:18" s="14" customFormat="1" ht="13.5" customHeight="1">
      <c r="A1" s="127"/>
      <c r="B1" s="127"/>
      <c r="C1" s="128"/>
      <c r="D1" s="128"/>
      <c r="E1" s="12"/>
      <c r="J1" s="1215">
        <f ca="1">TODAY()</f>
        <v>41681</v>
      </c>
      <c r="K1" s="1216"/>
      <c r="L1" s="129"/>
      <c r="M1" s="129"/>
      <c r="N1" s="129"/>
      <c r="O1" s="129"/>
      <c r="P1" s="129"/>
      <c r="Q1" s="129"/>
      <c r="R1" s="129"/>
    </row>
    <row r="2" spans="1:28" ht="44.25" customHeight="1">
      <c r="A2" s="127"/>
      <c r="B2" s="130"/>
      <c r="E2" s="131" t="s">
        <v>220</v>
      </c>
      <c r="F2" s="20"/>
      <c r="G2" s="20"/>
      <c r="H2" s="20"/>
      <c r="I2" s="20"/>
      <c r="J2" s="20"/>
      <c r="K2" s="20"/>
      <c r="L2" s="116"/>
      <c r="M2" s="116"/>
      <c r="N2" s="116"/>
      <c r="O2" s="116"/>
      <c r="P2" s="116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2.75" customHeight="1">
      <c r="A3" s="127"/>
      <c r="B3" s="130"/>
      <c r="E3" s="23" t="str">
        <f>"Období: "&amp;'[2]Druhova'!B1</f>
        <v>Období: 012.2013</v>
      </c>
      <c r="F3" s="20"/>
      <c r="G3" s="20"/>
      <c r="H3" s="20"/>
      <c r="I3" s="20"/>
      <c r="J3" s="20"/>
      <c r="K3" s="20"/>
      <c r="L3" s="116"/>
      <c r="M3" s="116"/>
      <c r="N3" s="116"/>
      <c r="O3" s="116"/>
      <c r="P3" s="116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6.5" customHeight="1" thickBot="1">
      <c r="A4" s="132"/>
      <c r="B4" s="132"/>
      <c r="E4" s="23" t="str">
        <f>CONCATENATE("KAPITOLA:",'[2]Hlavicka'!I3)</f>
        <v>KAPITOLA:345 Český statistický úřad</v>
      </c>
      <c r="F4" s="22"/>
      <c r="G4" s="22"/>
      <c r="H4" s="22"/>
      <c r="I4" s="22"/>
      <c r="J4" s="22"/>
      <c r="K4" s="133" t="str">
        <f>'[2]Druhova'!B2</f>
        <v>v tis.Kč</v>
      </c>
      <c r="L4" s="116"/>
      <c r="M4" s="116"/>
      <c r="N4" s="116"/>
      <c r="O4" s="116"/>
      <c r="P4" s="116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5" customHeight="1">
      <c r="A5" s="134"/>
      <c r="B5" s="135"/>
      <c r="C5" s="135"/>
      <c r="D5" s="135"/>
      <c r="E5" s="27"/>
      <c r="F5" s="28"/>
      <c r="G5" s="136" t="str">
        <f>CONCATENATE("R O Z P O Č E T   ",'[2]Druhova'!B1)</f>
        <v>R O Z P O Č E T   012.2013</v>
      </c>
      <c r="H5" s="30"/>
      <c r="I5" s="28"/>
      <c r="J5" s="137" t="s">
        <v>556</v>
      </c>
      <c r="K5" s="138" t="s">
        <v>641</v>
      </c>
      <c r="L5" s="116"/>
      <c r="M5" s="116"/>
      <c r="N5" s="116"/>
      <c r="O5" s="116"/>
      <c r="P5" s="116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22.5">
      <c r="A6" s="139" t="s">
        <v>642</v>
      </c>
      <c r="B6" s="140" t="s">
        <v>643</v>
      </c>
      <c r="C6" s="141" t="s">
        <v>644</v>
      </c>
      <c r="D6" s="141" t="s">
        <v>645</v>
      </c>
      <c r="E6" s="33" t="s">
        <v>557</v>
      </c>
      <c r="F6" s="142" t="str">
        <f>CONCATENATE("Skutečnost ",'[2]Druhova'!C1)</f>
        <v>Skutečnost 012.2012</v>
      </c>
      <c r="G6" s="143" t="s">
        <v>646</v>
      </c>
      <c r="H6" s="144" t="s">
        <v>467</v>
      </c>
      <c r="I6" s="142" t="str">
        <f>CONCATENATE("Skutečnost ",'[2]Druhova'!B1)</f>
        <v>Skutečnost 012.2013</v>
      </c>
      <c r="J6" s="145" t="s">
        <v>558</v>
      </c>
      <c r="K6" s="146" t="str">
        <f>'[2]Druhova'!B3</f>
        <v>Sk012.2013/Sk012.2012</v>
      </c>
      <c r="L6" s="116"/>
      <c r="M6" s="116"/>
      <c r="N6" s="116"/>
      <c r="O6" s="116"/>
      <c r="P6" s="116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 customHeight="1">
      <c r="A7" s="147"/>
      <c r="B7" s="141" t="s">
        <v>647</v>
      </c>
      <c r="C7" s="141" t="s">
        <v>647</v>
      </c>
      <c r="D7" s="141"/>
      <c r="E7" s="39"/>
      <c r="F7" s="40"/>
      <c r="G7" s="148" t="s">
        <v>648</v>
      </c>
      <c r="H7" s="41" t="s">
        <v>465</v>
      </c>
      <c r="I7" s="40"/>
      <c r="J7" s="43" t="s">
        <v>649</v>
      </c>
      <c r="K7" s="44" t="s">
        <v>650</v>
      </c>
      <c r="L7" s="116"/>
      <c r="M7" s="116"/>
      <c r="N7" s="116"/>
      <c r="O7" s="116"/>
      <c r="P7" s="116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2.75" customHeight="1" thickBot="1">
      <c r="A8" s="149"/>
      <c r="B8" s="150"/>
      <c r="C8" s="150"/>
      <c r="D8" s="150"/>
      <c r="E8" s="47"/>
      <c r="F8" s="48">
        <v>0</v>
      </c>
      <c r="G8" s="48">
        <v>1</v>
      </c>
      <c r="H8" s="49">
        <v>2</v>
      </c>
      <c r="I8" s="48">
        <v>3</v>
      </c>
      <c r="J8" s="50">
        <v>4</v>
      </c>
      <c r="K8" s="51">
        <v>5</v>
      </c>
      <c r="L8" s="116"/>
      <c r="M8" s="116"/>
      <c r="N8" s="116"/>
      <c r="O8" s="116"/>
      <c r="P8" s="116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18" s="67" customFormat="1" ht="16.5" customHeight="1">
      <c r="A9" s="151"/>
      <c r="B9" s="152"/>
      <c r="C9" s="153"/>
      <c r="D9" s="154"/>
      <c r="E9" s="155" t="s">
        <v>651</v>
      </c>
      <c r="F9" s="156"/>
      <c r="G9" s="157"/>
      <c r="H9" s="157"/>
      <c r="I9" s="157"/>
      <c r="J9" s="156"/>
      <c r="K9" s="158" t="str">
        <f>IF(F9&gt;0,I9/F9*100," ")</f>
        <v> </v>
      </c>
      <c r="L9" s="159"/>
      <c r="M9" s="159"/>
      <c r="N9" s="159"/>
      <c r="O9" s="159"/>
      <c r="P9" s="159"/>
      <c r="Q9" s="159"/>
      <c r="R9" s="159"/>
    </row>
    <row r="10" spans="1:28" ht="22.5">
      <c r="A10" s="160"/>
      <c r="B10" s="161"/>
      <c r="C10" s="162" t="s">
        <v>652</v>
      </c>
      <c r="D10" s="163" t="s">
        <v>653</v>
      </c>
      <c r="E10" s="164" t="s">
        <v>654</v>
      </c>
      <c r="F10" s="75">
        <f>'[2]Druhova'!G6</f>
        <v>0</v>
      </c>
      <c r="G10" s="75">
        <f>'[2]Druhova'!B6</f>
        <v>0</v>
      </c>
      <c r="H10" s="75">
        <f>'[2]Druhova'!C6</f>
        <v>0</v>
      </c>
      <c r="I10" s="75">
        <f>'[2]Druhova'!D6</f>
        <v>0</v>
      </c>
      <c r="J10" s="75">
        <f>IF(H10=0,"",I10/H10*100)</f>
      </c>
      <c r="K10" s="165">
        <f>IF(F10=0,"",I10/F10*100)</f>
      </c>
      <c r="L10" s="116"/>
      <c r="M10" s="116"/>
      <c r="N10" s="116"/>
      <c r="O10" s="116"/>
      <c r="P10" s="116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22.5" customHeight="1">
      <c r="A11" s="160"/>
      <c r="B11" s="161"/>
      <c r="C11" s="162"/>
      <c r="D11" s="166">
        <v>1111</v>
      </c>
      <c r="E11" s="164" t="s">
        <v>655</v>
      </c>
      <c r="F11" s="75">
        <f>'[2]Druhova'!G7</f>
        <v>0</v>
      </c>
      <c r="G11" s="75">
        <f>'[2]Druhova'!B7</f>
        <v>0</v>
      </c>
      <c r="H11" s="75">
        <f>'[2]Druhova'!C7</f>
        <v>0</v>
      </c>
      <c r="I11" s="75">
        <f>'[2]Druhova'!D7</f>
        <v>0</v>
      </c>
      <c r="J11" s="75">
        <f>IF(H11=0,"",I11/H11*100)</f>
      </c>
      <c r="K11" s="165">
        <f>IF(F11=0,"",I11/F11*100)</f>
      </c>
      <c r="L11" s="116"/>
      <c r="M11" s="116"/>
      <c r="N11" s="116"/>
      <c r="O11" s="116"/>
      <c r="P11" s="116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22.5" customHeight="1">
      <c r="A12" s="160"/>
      <c r="B12" s="161"/>
      <c r="C12" s="162"/>
      <c r="D12" s="166">
        <v>1112</v>
      </c>
      <c r="E12" s="164" t="s">
        <v>656</v>
      </c>
      <c r="F12" s="75">
        <f>'[2]Druhova'!G8</f>
        <v>0</v>
      </c>
      <c r="G12" s="75">
        <f>'[2]Druhova'!B8</f>
        <v>0</v>
      </c>
      <c r="H12" s="75">
        <f>'[2]Druhova'!C8</f>
        <v>0</v>
      </c>
      <c r="I12" s="75">
        <f>'[2]Druhova'!D8</f>
        <v>0</v>
      </c>
      <c r="J12" s="75">
        <f>IF(H12=0,"",I12/H12*100)</f>
      </c>
      <c r="K12" s="165">
        <f>IF(F12=0,"",I12/F12*100)</f>
      </c>
      <c r="L12" s="116"/>
      <c r="M12" s="116"/>
      <c r="N12" s="116"/>
      <c r="O12" s="116"/>
      <c r="P12" s="116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22.5" customHeight="1">
      <c r="A13" s="160"/>
      <c r="B13" s="161"/>
      <c r="C13" s="162"/>
      <c r="D13" s="166">
        <v>1113</v>
      </c>
      <c r="E13" s="164" t="s">
        <v>657</v>
      </c>
      <c r="F13" s="75">
        <f>'[2]Druhova'!G9</f>
        <v>0</v>
      </c>
      <c r="G13" s="75">
        <f>'[2]Druhova'!B9</f>
        <v>0</v>
      </c>
      <c r="H13" s="75">
        <f>'[2]Druhova'!C9</f>
        <v>0</v>
      </c>
      <c r="I13" s="75">
        <f>'[2]Druhova'!D9</f>
        <v>0</v>
      </c>
      <c r="J13" s="75">
        <f aca="true" t="shared" si="0" ref="J13:J79">IF(H13=0,"",I13/H13*100)</f>
      </c>
      <c r="K13" s="165">
        <f aca="true" t="shared" si="1" ref="K13:K79">IF(F13=0,"",I13/F13*100)</f>
      </c>
      <c r="L13" s="116"/>
      <c r="M13" s="116"/>
      <c r="N13" s="116"/>
      <c r="O13" s="116"/>
      <c r="P13" s="116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22.5">
      <c r="A14" s="160"/>
      <c r="B14" s="162"/>
      <c r="C14" s="162" t="s">
        <v>658</v>
      </c>
      <c r="D14" s="163" t="s">
        <v>653</v>
      </c>
      <c r="E14" s="164" t="s">
        <v>659</v>
      </c>
      <c r="F14" s="75">
        <f>'[2]Druhova'!G10</f>
        <v>0</v>
      </c>
      <c r="G14" s="75">
        <f>'[2]Druhova'!B10</f>
        <v>0</v>
      </c>
      <c r="H14" s="75">
        <f>'[2]Druhova'!C10</f>
        <v>0</v>
      </c>
      <c r="I14" s="75">
        <f>'[2]Druhova'!D10</f>
        <v>0</v>
      </c>
      <c r="J14" s="75">
        <f t="shared" si="0"/>
      </c>
      <c r="K14" s="165">
        <f t="shared" si="1"/>
      </c>
      <c r="L14" s="116"/>
      <c r="M14" s="116"/>
      <c r="N14" s="116"/>
      <c r="O14" s="116"/>
      <c r="P14" s="116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18" s="67" customFormat="1" ht="33.75">
      <c r="A15" s="167"/>
      <c r="B15" s="168" t="s">
        <v>660</v>
      </c>
      <c r="C15" s="169"/>
      <c r="D15" s="170"/>
      <c r="E15" s="171" t="s">
        <v>661</v>
      </c>
      <c r="F15" s="172">
        <f>'[2]Druhova'!G11</f>
        <v>0</v>
      </c>
      <c r="G15" s="172">
        <f>'[2]Druhova'!B11</f>
        <v>0</v>
      </c>
      <c r="H15" s="172">
        <f>'[2]Druhova'!C11</f>
        <v>0</v>
      </c>
      <c r="I15" s="172">
        <f>'[2]Druhova'!D11</f>
        <v>0</v>
      </c>
      <c r="J15" s="172">
        <f t="shared" si="0"/>
      </c>
      <c r="K15" s="173">
        <f t="shared" si="1"/>
      </c>
      <c r="L15" s="159"/>
      <c r="M15" s="159"/>
      <c r="N15" s="159"/>
      <c r="O15" s="159"/>
      <c r="P15" s="159"/>
      <c r="Q15" s="159"/>
      <c r="R15" s="159"/>
    </row>
    <row r="16" spans="1:28" ht="22.5">
      <c r="A16" s="160"/>
      <c r="B16" s="162"/>
      <c r="C16" s="162" t="s">
        <v>662</v>
      </c>
      <c r="D16" s="163" t="s">
        <v>653</v>
      </c>
      <c r="E16" s="164" t="s">
        <v>663</v>
      </c>
      <c r="F16" s="75">
        <f>'[2]Druhova'!G12</f>
        <v>0</v>
      </c>
      <c r="G16" s="75">
        <f>'[2]Druhova'!B12</f>
        <v>0</v>
      </c>
      <c r="H16" s="75">
        <f>'[2]Druhova'!C12</f>
        <v>0</v>
      </c>
      <c r="I16" s="75">
        <f>'[2]Druhova'!D12</f>
        <v>0</v>
      </c>
      <c r="J16" s="75">
        <f t="shared" si="0"/>
      </c>
      <c r="K16" s="165">
        <f t="shared" si="1"/>
      </c>
      <c r="L16" s="116"/>
      <c r="M16" s="116"/>
      <c r="N16" s="116"/>
      <c r="O16" s="116"/>
      <c r="P16" s="116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6.5" customHeight="1">
      <c r="A17" s="160"/>
      <c r="B17" s="161"/>
      <c r="C17" s="162"/>
      <c r="D17" s="166">
        <v>1211</v>
      </c>
      <c r="E17" s="164" t="s">
        <v>664</v>
      </c>
      <c r="F17" s="75">
        <f>'[2]Druhova'!G13</f>
        <v>0</v>
      </c>
      <c r="G17" s="75">
        <f>'[2]Druhova'!B13</f>
        <v>0</v>
      </c>
      <c r="H17" s="75">
        <f>'[2]Druhova'!C13</f>
        <v>0</v>
      </c>
      <c r="I17" s="75">
        <f>'[2]Druhova'!D13</f>
        <v>0</v>
      </c>
      <c r="J17" s="75">
        <f t="shared" si="0"/>
      </c>
      <c r="K17" s="165">
        <f t="shared" si="1"/>
      </c>
      <c r="L17" s="116"/>
      <c r="M17" s="116"/>
      <c r="N17" s="116"/>
      <c r="O17" s="116"/>
      <c r="P17" s="116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6.5" customHeight="1">
      <c r="A18" s="160"/>
      <c r="B18" s="161"/>
      <c r="C18" s="174" t="s">
        <v>665</v>
      </c>
      <c r="D18" s="166"/>
      <c r="E18" s="164" t="s">
        <v>666</v>
      </c>
      <c r="F18" s="75">
        <f>'[2]Druhova'!G14</f>
        <v>0</v>
      </c>
      <c r="G18" s="75">
        <f>'[2]Druhova'!B14</f>
        <v>0</v>
      </c>
      <c r="H18" s="75">
        <f>'[2]Druhova'!C14</f>
        <v>0</v>
      </c>
      <c r="I18" s="75">
        <f>'[2]Druhova'!D14</f>
        <v>0</v>
      </c>
      <c r="J18" s="75">
        <f t="shared" si="0"/>
      </c>
      <c r="K18" s="165">
        <f t="shared" si="1"/>
      </c>
      <c r="L18" s="116"/>
      <c r="M18" s="116"/>
      <c r="N18" s="116"/>
      <c r="O18" s="116"/>
      <c r="P18" s="116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6.5" customHeight="1">
      <c r="A19" s="167"/>
      <c r="B19" s="175" t="s">
        <v>667</v>
      </c>
      <c r="C19" s="169"/>
      <c r="D19" s="170"/>
      <c r="E19" s="176" t="s">
        <v>668</v>
      </c>
      <c r="F19" s="172">
        <f>'[2]Druhova'!G15</f>
        <v>0</v>
      </c>
      <c r="G19" s="172">
        <f>'[2]Druhova'!B15</f>
        <v>0</v>
      </c>
      <c r="H19" s="172">
        <f>'[2]Druhova'!C15</f>
        <v>0</v>
      </c>
      <c r="I19" s="172">
        <f>'[2]Druhova'!D15</f>
        <v>0</v>
      </c>
      <c r="J19" s="172">
        <f t="shared" si="0"/>
      </c>
      <c r="K19" s="173">
        <f t="shared" si="1"/>
      </c>
      <c r="L19" s="116"/>
      <c r="M19" s="116"/>
      <c r="N19" s="116"/>
      <c r="O19" s="116"/>
      <c r="P19" s="116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160"/>
      <c r="B20" s="161"/>
      <c r="C20" s="162">
        <v>132</v>
      </c>
      <c r="D20" s="166"/>
      <c r="E20" s="164" t="s">
        <v>669</v>
      </c>
      <c r="F20" s="75">
        <f>'[2]Druhova'!G16</f>
        <v>0</v>
      </c>
      <c r="G20" s="75">
        <f>'[2]Druhova'!B16</f>
        <v>0</v>
      </c>
      <c r="H20" s="75">
        <f>'[2]Druhova'!C16</f>
        <v>0</v>
      </c>
      <c r="I20" s="75">
        <f>'[2]Druhova'!D16</f>
        <v>0</v>
      </c>
      <c r="J20" s="75">
        <f t="shared" si="0"/>
      </c>
      <c r="K20" s="165">
        <f t="shared" si="1"/>
      </c>
      <c r="L20" s="116"/>
      <c r="M20" s="116"/>
      <c r="N20" s="116"/>
      <c r="O20" s="116"/>
      <c r="P20" s="116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2.75">
      <c r="A21" s="160"/>
      <c r="B21" s="161"/>
      <c r="C21" s="162">
        <v>133</v>
      </c>
      <c r="D21" s="166"/>
      <c r="E21" s="164" t="s">
        <v>0</v>
      </c>
      <c r="F21" s="75">
        <f>'[2]Druhova'!G17</f>
        <v>0</v>
      </c>
      <c r="G21" s="75">
        <f>'[2]Druhova'!B17</f>
        <v>0</v>
      </c>
      <c r="H21" s="75">
        <f>'[2]Druhova'!C17</f>
        <v>0</v>
      </c>
      <c r="I21" s="75">
        <f>'[2]Druhova'!D17</f>
        <v>0</v>
      </c>
      <c r="J21" s="75">
        <f t="shared" si="0"/>
      </c>
      <c r="K21" s="165">
        <f t="shared" si="1"/>
      </c>
      <c r="L21" s="116"/>
      <c r="M21" s="116"/>
      <c r="N21" s="116"/>
      <c r="O21" s="116"/>
      <c r="P21" s="116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2.75">
      <c r="A22" s="160"/>
      <c r="B22" s="161"/>
      <c r="C22" s="162">
        <v>134</v>
      </c>
      <c r="D22" s="166"/>
      <c r="E22" s="164" t="s">
        <v>1</v>
      </c>
      <c r="F22" s="75">
        <f>'[2]Druhova'!G18</f>
        <v>0</v>
      </c>
      <c r="G22" s="75">
        <f>'[2]Druhova'!B18</f>
        <v>0</v>
      </c>
      <c r="H22" s="75">
        <f>'[2]Druhova'!C18</f>
        <v>0</v>
      </c>
      <c r="I22" s="75">
        <f>'[2]Druhova'!D18</f>
        <v>0</v>
      </c>
      <c r="J22" s="75">
        <f t="shared" si="0"/>
      </c>
      <c r="K22" s="165">
        <f t="shared" si="1"/>
      </c>
      <c r="L22" s="116"/>
      <c r="M22" s="116"/>
      <c r="N22" s="116"/>
      <c r="O22" s="116"/>
      <c r="P22" s="116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>
      <c r="A23" s="160"/>
      <c r="B23" s="161"/>
      <c r="C23" s="162">
        <v>135</v>
      </c>
      <c r="D23" s="166"/>
      <c r="E23" s="164" t="s">
        <v>2</v>
      </c>
      <c r="F23" s="75">
        <f>'[2]Druhova'!G19</f>
        <v>0</v>
      </c>
      <c r="G23" s="75">
        <f>'[2]Druhova'!B19</f>
        <v>0</v>
      </c>
      <c r="H23" s="75">
        <f>'[2]Druhova'!C19</f>
        <v>0</v>
      </c>
      <c r="I23" s="75">
        <f>'[2]Druhova'!D19</f>
        <v>0</v>
      </c>
      <c r="J23" s="75">
        <f t="shared" si="0"/>
      </c>
      <c r="K23" s="165">
        <f t="shared" si="1"/>
      </c>
      <c r="L23" s="116"/>
      <c r="M23" s="116"/>
      <c r="N23" s="116"/>
      <c r="O23" s="116"/>
      <c r="P23" s="116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2.75">
      <c r="A24" s="160"/>
      <c r="B24" s="161"/>
      <c r="C24" s="162">
        <v>136</v>
      </c>
      <c r="D24" s="166"/>
      <c r="E24" s="164" t="s">
        <v>3</v>
      </c>
      <c r="F24" s="75">
        <f>'[2]Druhova'!G20</f>
        <v>0</v>
      </c>
      <c r="G24" s="75">
        <f>'[2]Druhova'!B20</f>
        <v>0</v>
      </c>
      <c r="H24" s="75">
        <f>'[2]Druhova'!C20</f>
        <v>0</v>
      </c>
      <c r="I24" s="75">
        <f>'[2]Druhova'!D20</f>
        <v>0</v>
      </c>
      <c r="J24" s="75">
        <f t="shared" si="0"/>
      </c>
      <c r="K24" s="165">
        <f t="shared" si="1"/>
      </c>
      <c r="L24" s="116"/>
      <c r="M24" s="116"/>
      <c r="N24" s="116"/>
      <c r="O24" s="116"/>
      <c r="P24" s="116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2.75">
      <c r="A25" s="160"/>
      <c r="B25" s="161"/>
      <c r="C25" s="162">
        <v>137</v>
      </c>
      <c r="D25" s="166"/>
      <c r="E25" s="164" t="s">
        <v>670</v>
      </c>
      <c r="F25" s="75">
        <f>'[2]Druhova'!G21</f>
        <v>0</v>
      </c>
      <c r="G25" s="75">
        <f>'[2]Druhova'!B21</f>
        <v>0</v>
      </c>
      <c r="H25" s="75">
        <f>'[2]Druhova'!C21</f>
        <v>0</v>
      </c>
      <c r="I25" s="75">
        <f>'[2]Druhova'!D21</f>
        <v>0</v>
      </c>
      <c r="J25" s="75">
        <f>IF(H25=0,"",I25/H25*100)</f>
      </c>
      <c r="K25" s="165">
        <f>IF(F25=0,"",I25/F25*100)</f>
      </c>
      <c r="L25" s="116"/>
      <c r="M25" s="116"/>
      <c r="N25" s="116"/>
      <c r="O25" s="116"/>
      <c r="P25" s="116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18" s="67" customFormat="1" ht="17.25" customHeight="1">
      <c r="A26" s="167"/>
      <c r="B26" s="175">
        <v>13</v>
      </c>
      <c r="C26" s="169"/>
      <c r="D26" s="170"/>
      <c r="E26" s="171" t="s">
        <v>4</v>
      </c>
      <c r="F26" s="172">
        <f>'[2]Druhova'!G22</f>
        <v>0</v>
      </c>
      <c r="G26" s="172">
        <f>'[2]Druhova'!B22</f>
        <v>0</v>
      </c>
      <c r="H26" s="172">
        <f>'[2]Druhova'!C22</f>
        <v>0</v>
      </c>
      <c r="I26" s="172">
        <f>'[2]Druhova'!D22</f>
        <v>0</v>
      </c>
      <c r="J26" s="172">
        <f t="shared" si="0"/>
      </c>
      <c r="K26" s="173">
        <f t="shared" si="1"/>
      </c>
      <c r="L26" s="159"/>
      <c r="M26" s="159"/>
      <c r="N26" s="159"/>
      <c r="O26" s="159"/>
      <c r="P26" s="159"/>
      <c r="Q26" s="159"/>
      <c r="R26" s="159"/>
    </row>
    <row r="27" spans="1:28" ht="22.5">
      <c r="A27" s="160"/>
      <c r="B27" s="161"/>
      <c r="C27" s="162" t="s">
        <v>5</v>
      </c>
      <c r="D27" s="166" t="s">
        <v>653</v>
      </c>
      <c r="E27" s="164" t="s">
        <v>6</v>
      </c>
      <c r="F27" s="75">
        <f>'[2]Druhova'!G23</f>
        <v>0</v>
      </c>
      <c r="G27" s="75">
        <f>'[2]Druhova'!B23</f>
        <v>0</v>
      </c>
      <c r="H27" s="75">
        <f>'[2]Druhova'!C23</f>
        <v>0</v>
      </c>
      <c r="I27" s="75">
        <f>'[2]Druhova'!D23</f>
        <v>0</v>
      </c>
      <c r="J27" s="75">
        <f t="shared" si="0"/>
      </c>
      <c r="K27" s="165">
        <f t="shared" si="1"/>
      </c>
      <c r="L27" s="116"/>
      <c r="M27" s="116"/>
      <c r="N27" s="116"/>
      <c r="O27" s="116"/>
      <c r="P27" s="116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2.75">
      <c r="A28" s="160"/>
      <c r="B28" s="161"/>
      <c r="C28" s="162"/>
      <c r="D28" s="166">
        <v>1401</v>
      </c>
      <c r="E28" s="164" t="s">
        <v>7</v>
      </c>
      <c r="F28" s="75">
        <f>'[2]Druhova'!G24</f>
        <v>0</v>
      </c>
      <c r="G28" s="75">
        <f>'[2]Druhova'!B24</f>
        <v>0</v>
      </c>
      <c r="H28" s="75">
        <f>'[2]Druhova'!C24</f>
        <v>0</v>
      </c>
      <c r="I28" s="75">
        <f>'[2]Druhova'!D24</f>
        <v>0</v>
      </c>
      <c r="J28" s="75">
        <f t="shared" si="0"/>
      </c>
      <c r="K28" s="165">
        <f t="shared" si="1"/>
      </c>
      <c r="L28" s="116"/>
      <c r="M28" s="116"/>
      <c r="N28" s="116"/>
      <c r="O28" s="116"/>
      <c r="P28" s="116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18" s="67" customFormat="1" ht="12.75">
      <c r="A29" s="160"/>
      <c r="B29" s="161"/>
      <c r="C29" s="162"/>
      <c r="D29" s="166">
        <v>1402</v>
      </c>
      <c r="E29" s="164" t="s">
        <v>8</v>
      </c>
      <c r="F29" s="75">
        <f>'[2]Druhova'!G25</f>
        <v>0</v>
      </c>
      <c r="G29" s="75">
        <f>'[2]Druhova'!B25</f>
        <v>0</v>
      </c>
      <c r="H29" s="75">
        <f>'[2]Druhova'!C25</f>
        <v>0</v>
      </c>
      <c r="I29" s="75">
        <f>'[2]Druhova'!D25</f>
        <v>0</v>
      </c>
      <c r="J29" s="75">
        <f t="shared" si="0"/>
      </c>
      <c r="K29" s="165">
        <f t="shared" si="1"/>
      </c>
      <c r="L29" s="159"/>
      <c r="M29" s="159"/>
      <c r="N29" s="159"/>
      <c r="O29" s="159"/>
      <c r="P29" s="159"/>
      <c r="Q29" s="159"/>
      <c r="R29" s="159"/>
    </row>
    <row r="30" spans="1:28" ht="17.25" customHeight="1">
      <c r="A30" s="167"/>
      <c r="B30" s="175" t="s">
        <v>9</v>
      </c>
      <c r="C30" s="169"/>
      <c r="D30" s="170"/>
      <c r="E30" s="171" t="s">
        <v>6</v>
      </c>
      <c r="F30" s="172">
        <f>'[2]Druhova'!G26</f>
        <v>0</v>
      </c>
      <c r="G30" s="172">
        <f>'[2]Druhova'!B26</f>
        <v>0</v>
      </c>
      <c r="H30" s="172">
        <f>'[2]Druhova'!C26</f>
        <v>0</v>
      </c>
      <c r="I30" s="172">
        <f>'[2]Druhova'!D26</f>
        <v>0</v>
      </c>
      <c r="J30" s="172">
        <f t="shared" si="0"/>
      </c>
      <c r="K30" s="173">
        <f t="shared" si="1"/>
      </c>
      <c r="L30" s="116"/>
      <c r="M30" s="116"/>
      <c r="N30" s="116"/>
      <c r="O30" s="116"/>
      <c r="P30" s="116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2.75">
      <c r="A31" s="160"/>
      <c r="B31" s="161"/>
      <c r="C31" s="162">
        <v>151</v>
      </c>
      <c r="D31" s="166"/>
      <c r="E31" s="164" t="s">
        <v>10</v>
      </c>
      <c r="F31" s="75">
        <f>'[2]Druhova'!G27</f>
        <v>0</v>
      </c>
      <c r="G31" s="75">
        <f>'[2]Druhova'!B27</f>
        <v>0</v>
      </c>
      <c r="H31" s="75">
        <f>'[2]Druhova'!C27</f>
        <v>0</v>
      </c>
      <c r="I31" s="75">
        <f>'[2]Druhova'!D27</f>
        <v>0</v>
      </c>
      <c r="J31" s="75">
        <f t="shared" si="0"/>
      </c>
      <c r="K31" s="165">
        <f t="shared" si="1"/>
      </c>
      <c r="L31" s="116"/>
      <c r="M31" s="116"/>
      <c r="N31" s="116"/>
      <c r="O31" s="116"/>
      <c r="P31" s="116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2.75">
      <c r="A32" s="160"/>
      <c r="B32" s="161"/>
      <c r="C32" s="162" t="s">
        <v>11</v>
      </c>
      <c r="D32" s="166" t="s">
        <v>653</v>
      </c>
      <c r="E32" s="164" t="s">
        <v>12</v>
      </c>
      <c r="F32" s="75">
        <f>'[2]Druhova'!G28</f>
        <v>0</v>
      </c>
      <c r="G32" s="75">
        <f>'[2]Druhova'!B28</f>
        <v>0</v>
      </c>
      <c r="H32" s="75">
        <f>'[2]Druhova'!C28</f>
        <v>0</v>
      </c>
      <c r="I32" s="75">
        <f>'[2]Druhova'!D28</f>
        <v>0</v>
      </c>
      <c r="J32" s="75">
        <f t="shared" si="0"/>
      </c>
      <c r="K32" s="165">
        <f t="shared" si="1"/>
      </c>
      <c r="L32" s="116"/>
      <c r="M32" s="116"/>
      <c r="N32" s="116"/>
      <c r="O32" s="116"/>
      <c r="P32" s="116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18" s="67" customFormat="1" ht="33.75">
      <c r="A33" s="160"/>
      <c r="B33" s="161"/>
      <c r="C33" s="162"/>
      <c r="D33" s="177" t="s">
        <v>13</v>
      </c>
      <c r="E33" s="164" t="s">
        <v>14</v>
      </c>
      <c r="F33" s="75">
        <f>'[2]Druhova'!G29</f>
        <v>0</v>
      </c>
      <c r="G33" s="75">
        <f>'[2]Druhova'!B29</f>
        <v>0</v>
      </c>
      <c r="H33" s="75">
        <f>'[2]Druhova'!C29</f>
        <v>0</v>
      </c>
      <c r="I33" s="75">
        <f>'[2]Druhova'!D29</f>
        <v>0</v>
      </c>
      <c r="J33" s="75">
        <f t="shared" si="0"/>
      </c>
      <c r="K33" s="165">
        <f t="shared" si="1"/>
      </c>
      <c r="L33" s="159"/>
      <c r="M33" s="159"/>
      <c r="N33" s="159"/>
      <c r="O33" s="159"/>
      <c r="P33" s="159"/>
      <c r="Q33" s="159"/>
      <c r="R33" s="159"/>
    </row>
    <row r="34" spans="1:28" ht="17.25" customHeight="1">
      <c r="A34" s="167"/>
      <c r="B34" s="175" t="s">
        <v>15</v>
      </c>
      <c r="C34" s="169"/>
      <c r="D34" s="170"/>
      <c r="E34" s="171" t="s">
        <v>16</v>
      </c>
      <c r="F34" s="172">
        <f>'[2]Druhova'!G30</f>
        <v>0</v>
      </c>
      <c r="G34" s="172">
        <f>'[2]Druhova'!B30</f>
        <v>0</v>
      </c>
      <c r="H34" s="172">
        <f>'[2]Druhova'!C30</f>
        <v>0</v>
      </c>
      <c r="I34" s="172">
        <f>'[2]Druhova'!D30</f>
        <v>0</v>
      </c>
      <c r="J34" s="172">
        <f t="shared" si="0"/>
      </c>
      <c r="K34" s="173">
        <f t="shared" si="1"/>
      </c>
      <c r="L34" s="116"/>
      <c r="M34" s="116"/>
      <c r="N34" s="116"/>
      <c r="O34" s="116"/>
      <c r="P34" s="116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2.5">
      <c r="A35" s="160"/>
      <c r="B35" s="161"/>
      <c r="C35" s="162" t="s">
        <v>17</v>
      </c>
      <c r="D35" s="166"/>
      <c r="E35" s="164" t="s">
        <v>18</v>
      </c>
      <c r="F35" s="75">
        <f>'[2]Druhova'!G31</f>
        <v>0</v>
      </c>
      <c r="G35" s="75">
        <f>'[2]Druhova'!B31</f>
        <v>0</v>
      </c>
      <c r="H35" s="75">
        <f>'[2]Druhova'!C31</f>
        <v>0</v>
      </c>
      <c r="I35" s="75">
        <f>'[2]Druhova'!D31</f>
        <v>0</v>
      </c>
      <c r="J35" s="75">
        <f t="shared" si="0"/>
      </c>
      <c r="K35" s="165">
        <f t="shared" si="1"/>
      </c>
      <c r="L35" s="116"/>
      <c r="M35" s="116"/>
      <c r="N35" s="116"/>
      <c r="O35" s="116"/>
      <c r="P35" s="116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33.75">
      <c r="A36" s="160" t="s">
        <v>19</v>
      </c>
      <c r="B36" s="161" t="s">
        <v>20</v>
      </c>
      <c r="C36" s="178" t="s">
        <v>21</v>
      </c>
      <c r="D36" s="179" t="s">
        <v>20</v>
      </c>
      <c r="E36" s="164" t="s">
        <v>22</v>
      </c>
      <c r="F36" s="75">
        <f>'[2]Druhova_CAST7'!M8</f>
        <v>0</v>
      </c>
      <c r="G36" s="75">
        <f>'[2]Druhova_CAST7'!D8</f>
        <v>0</v>
      </c>
      <c r="H36" s="75">
        <f>'[2]Druhova_CAST7'!E8</f>
        <v>0</v>
      </c>
      <c r="I36" s="75">
        <f>'[2]Druhova_CAST7'!F8</f>
        <v>0</v>
      </c>
      <c r="J36" s="75">
        <f t="shared" si="0"/>
      </c>
      <c r="K36" s="165">
        <f t="shared" si="1"/>
      </c>
      <c r="L36" s="116"/>
      <c r="M36" s="116"/>
      <c r="N36" s="1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2.75">
      <c r="A37" s="160"/>
      <c r="B37" s="161"/>
      <c r="C37" s="162">
        <v>163</v>
      </c>
      <c r="D37" s="166"/>
      <c r="E37" s="164" t="s">
        <v>23</v>
      </c>
      <c r="F37" s="75">
        <f>'[2]Druhova'!G33</f>
        <v>0</v>
      </c>
      <c r="G37" s="75">
        <f>'[2]Druhova'!B33</f>
        <v>0</v>
      </c>
      <c r="H37" s="75">
        <f>'[2]Druhova'!C33</f>
        <v>0</v>
      </c>
      <c r="I37" s="75">
        <f>'[2]Druhova'!D33</f>
        <v>0</v>
      </c>
      <c r="J37" s="75">
        <f t="shared" si="0"/>
      </c>
      <c r="K37" s="165">
        <f t="shared" si="1"/>
      </c>
      <c r="L37" s="116"/>
      <c r="M37" s="116"/>
      <c r="N37" s="116"/>
      <c r="O37" s="116"/>
      <c r="P37" s="116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2.75">
      <c r="A38" s="160"/>
      <c r="B38" s="161"/>
      <c r="C38" s="162">
        <v>164</v>
      </c>
      <c r="D38" s="166"/>
      <c r="E38" s="164" t="s">
        <v>24</v>
      </c>
      <c r="F38" s="75">
        <f>'[2]Druhova'!G34</f>
        <v>0</v>
      </c>
      <c r="G38" s="75">
        <f>'[2]Druhova'!B34</f>
        <v>0</v>
      </c>
      <c r="H38" s="75">
        <f>'[2]Druhova'!C34</f>
        <v>0</v>
      </c>
      <c r="I38" s="75">
        <f>'[2]Druhova'!D34</f>
        <v>0</v>
      </c>
      <c r="J38" s="75">
        <f t="shared" si="0"/>
      </c>
      <c r="K38" s="165">
        <f t="shared" si="1"/>
      </c>
      <c r="L38" s="116"/>
      <c r="M38" s="116"/>
      <c r="N38" s="116"/>
      <c r="O38" s="116"/>
      <c r="P38" s="116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18" s="67" customFormat="1" ht="12.75">
      <c r="A39" s="160"/>
      <c r="B39" s="161"/>
      <c r="C39" s="162">
        <v>169</v>
      </c>
      <c r="D39" s="166"/>
      <c r="E39" s="164" t="s">
        <v>25</v>
      </c>
      <c r="F39" s="75">
        <f>'[2]Druhova'!G35</f>
        <v>0</v>
      </c>
      <c r="G39" s="75">
        <f>'[2]Druhova'!B35</f>
        <v>0</v>
      </c>
      <c r="H39" s="75">
        <f>'[2]Druhova'!C35</f>
        <v>0</v>
      </c>
      <c r="I39" s="75">
        <f>'[2]Druhova'!D35</f>
        <v>0</v>
      </c>
      <c r="J39" s="75">
        <f t="shared" si="0"/>
      </c>
      <c r="K39" s="165">
        <f t="shared" si="1"/>
      </c>
      <c r="L39" s="159"/>
      <c r="M39" s="159"/>
      <c r="N39" s="159"/>
      <c r="O39" s="159"/>
      <c r="P39" s="159"/>
      <c r="Q39" s="159"/>
      <c r="R39" s="159"/>
    </row>
    <row r="40" spans="1:28" ht="12.75">
      <c r="A40" s="167"/>
      <c r="B40" s="175">
        <v>16</v>
      </c>
      <c r="C40" s="169"/>
      <c r="D40" s="170"/>
      <c r="E40" s="171" t="s">
        <v>26</v>
      </c>
      <c r="F40" s="172">
        <f>'[2]Druhova'!G36</f>
        <v>0</v>
      </c>
      <c r="G40" s="172">
        <f>'[2]Druhova'!B36</f>
        <v>0</v>
      </c>
      <c r="H40" s="172">
        <f>'[2]Druhova'!C36</f>
        <v>0</v>
      </c>
      <c r="I40" s="172">
        <f>'[2]Druhova'!D36</f>
        <v>0</v>
      </c>
      <c r="J40" s="172">
        <f t="shared" si="0"/>
      </c>
      <c r="K40" s="173">
        <f t="shared" si="1"/>
      </c>
      <c r="L40" s="116"/>
      <c r="M40" s="116"/>
      <c r="N40" s="116"/>
      <c r="O40" s="116"/>
      <c r="P40" s="116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18" s="67" customFormat="1" ht="33.75">
      <c r="A41" s="160"/>
      <c r="B41" s="161"/>
      <c r="C41" s="162" t="s">
        <v>27</v>
      </c>
      <c r="D41" s="177" t="s">
        <v>28</v>
      </c>
      <c r="E41" s="164" t="s">
        <v>29</v>
      </c>
      <c r="F41" s="75">
        <f>'[2]Druhova'!G37</f>
        <v>0</v>
      </c>
      <c r="G41" s="75">
        <f>'[2]Druhova'!B37</f>
        <v>0</v>
      </c>
      <c r="H41" s="75">
        <f>'[2]Druhova'!C37</f>
        <v>0</v>
      </c>
      <c r="I41" s="75">
        <f>'[2]Druhova'!D37</f>
        <v>0</v>
      </c>
      <c r="J41" s="75">
        <f t="shared" si="0"/>
      </c>
      <c r="K41" s="165">
        <f t="shared" si="1"/>
      </c>
      <c r="L41" s="159"/>
      <c r="M41" s="159"/>
      <c r="N41" s="159"/>
      <c r="O41" s="159"/>
      <c r="P41" s="159"/>
      <c r="Q41" s="159"/>
      <c r="R41" s="159"/>
    </row>
    <row r="42" spans="1:18" s="67" customFormat="1" ht="34.5" thickBot="1">
      <c r="A42" s="167"/>
      <c r="B42" s="175">
        <v>17</v>
      </c>
      <c r="C42" s="169"/>
      <c r="D42" s="180" t="s">
        <v>28</v>
      </c>
      <c r="E42" s="171" t="s">
        <v>29</v>
      </c>
      <c r="F42" s="181">
        <f>'[2]Druhova'!G38</f>
        <v>0</v>
      </c>
      <c r="G42" s="182">
        <f>'[2]Druhova'!B38</f>
        <v>0</v>
      </c>
      <c r="H42" s="182">
        <f>'[2]Druhova'!C38</f>
        <v>0</v>
      </c>
      <c r="I42" s="182">
        <f>'[2]Druhova'!D38</f>
        <v>0</v>
      </c>
      <c r="J42" s="182">
        <f t="shared" si="0"/>
      </c>
      <c r="K42" s="183">
        <f t="shared" si="1"/>
      </c>
      <c r="L42" s="159"/>
      <c r="M42" s="159"/>
      <c r="N42" s="159"/>
      <c r="O42" s="159"/>
      <c r="P42" s="159"/>
      <c r="Q42" s="159"/>
      <c r="R42" s="159"/>
    </row>
    <row r="43" spans="1:18" s="67" customFormat="1" ht="34.5" customHeight="1" thickBot="1">
      <c r="A43" s="184">
        <v>1</v>
      </c>
      <c r="B43" s="185"/>
      <c r="C43" s="186"/>
      <c r="D43" s="187"/>
      <c r="E43" s="188" t="s">
        <v>225</v>
      </c>
      <c r="F43" s="110">
        <f>'[2]Druhova'!G39</f>
        <v>0</v>
      </c>
      <c r="G43" s="72">
        <f>'[2]Druhova'!B39</f>
        <v>0</v>
      </c>
      <c r="H43" s="72">
        <f>'[2]Druhova'!C39</f>
        <v>0</v>
      </c>
      <c r="I43" s="72">
        <f>'[2]Druhova'!D39</f>
        <v>0</v>
      </c>
      <c r="J43" s="72">
        <f t="shared" si="0"/>
      </c>
      <c r="K43" s="189">
        <f t="shared" si="1"/>
      </c>
      <c r="L43" s="159"/>
      <c r="M43" s="159"/>
      <c r="N43" s="159"/>
      <c r="O43" s="159"/>
      <c r="P43" s="159"/>
      <c r="Q43" s="159"/>
      <c r="R43" s="159"/>
    </row>
    <row r="44" spans="1:28" ht="30" customHeight="1" thickBot="1">
      <c r="A44" s="184"/>
      <c r="B44" s="190" t="s">
        <v>30</v>
      </c>
      <c r="C44" s="186"/>
      <c r="D44" s="191"/>
      <c r="E44" s="192" t="s">
        <v>226</v>
      </c>
      <c r="F44" s="100">
        <f>'[2]Druhova'!G40</f>
        <v>0</v>
      </c>
      <c r="G44" s="101">
        <f>'[2]Druhova'!B40</f>
        <v>0</v>
      </c>
      <c r="H44" s="101">
        <f>'[2]Druhova'!C40</f>
        <v>0</v>
      </c>
      <c r="I44" s="101">
        <f>'[2]Druhova'!D40</f>
        <v>0</v>
      </c>
      <c r="J44" s="101">
        <f t="shared" si="0"/>
      </c>
      <c r="K44" s="193">
        <f t="shared" si="1"/>
      </c>
      <c r="L44" s="116"/>
      <c r="M44" s="116"/>
      <c r="N44" s="116"/>
      <c r="O44" s="116"/>
      <c r="P44" s="116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8" customHeight="1">
      <c r="A45" s="160"/>
      <c r="B45" s="161"/>
      <c r="C45" s="194">
        <v>211</v>
      </c>
      <c r="D45" s="161"/>
      <c r="E45" s="54" t="s">
        <v>31</v>
      </c>
      <c r="F45" s="75">
        <f>'[2]Druhova'!G41</f>
        <v>4145.78346</v>
      </c>
      <c r="G45" s="75">
        <f>'[2]Druhova'!B41</f>
        <v>2500</v>
      </c>
      <c r="H45" s="75">
        <f>'[2]Druhova'!C41</f>
        <v>2500</v>
      </c>
      <c r="I45" s="75">
        <f>'[2]Druhova'!D41</f>
        <v>3838.08038</v>
      </c>
      <c r="J45" s="75">
        <f t="shared" si="0"/>
        <v>153.52321519999998</v>
      </c>
      <c r="K45" s="165">
        <f t="shared" si="1"/>
        <v>92.57792687512918</v>
      </c>
      <c r="L45" s="116"/>
      <c r="M45" s="116"/>
      <c r="N45" s="116"/>
      <c r="O45" s="116"/>
      <c r="P45" s="116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6.5" customHeight="1">
      <c r="A46" s="160"/>
      <c r="B46" s="161"/>
      <c r="C46" s="194">
        <v>212</v>
      </c>
      <c r="D46" s="161"/>
      <c r="E46" s="54" t="s">
        <v>32</v>
      </c>
      <c r="F46" s="75">
        <f>'[2]Druhova'!G42</f>
        <v>0</v>
      </c>
      <c r="G46" s="75">
        <f>'[2]Druhova'!B42</f>
        <v>0</v>
      </c>
      <c r="H46" s="75">
        <f>'[2]Druhova'!C42</f>
        <v>0</v>
      </c>
      <c r="I46" s="75">
        <f>'[2]Druhova'!D42</f>
        <v>0</v>
      </c>
      <c r="J46" s="75">
        <f t="shared" si="0"/>
      </c>
      <c r="K46" s="165">
        <f t="shared" si="1"/>
      </c>
      <c r="L46" s="116"/>
      <c r="M46" s="116"/>
      <c r="N46" s="116"/>
      <c r="O46" s="116"/>
      <c r="P46" s="116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6.5" customHeight="1">
      <c r="A47" s="160"/>
      <c r="B47" s="161"/>
      <c r="C47" s="194"/>
      <c r="D47" s="161">
        <v>2122</v>
      </c>
      <c r="E47" s="54" t="s">
        <v>33</v>
      </c>
      <c r="F47" s="75">
        <f>'[2]Druhova'!G43</f>
        <v>0</v>
      </c>
      <c r="G47" s="75">
        <f>'[2]Druhova'!B43</f>
        <v>0</v>
      </c>
      <c r="H47" s="75">
        <f>'[2]Druhova'!C43</f>
        <v>0</v>
      </c>
      <c r="I47" s="75">
        <f>'[2]Druhova'!D43</f>
        <v>0</v>
      </c>
      <c r="J47" s="75">
        <f t="shared" si="0"/>
      </c>
      <c r="K47" s="165">
        <f t="shared" si="1"/>
      </c>
      <c r="L47" s="116"/>
      <c r="M47" s="116"/>
      <c r="N47" s="116"/>
      <c r="O47" s="116"/>
      <c r="P47" s="116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6.5" customHeight="1">
      <c r="A48" s="160"/>
      <c r="B48" s="161"/>
      <c r="C48" s="194"/>
      <c r="D48" s="161">
        <v>2123</v>
      </c>
      <c r="E48" s="54" t="s">
        <v>34</v>
      </c>
      <c r="F48" s="75">
        <f>'[2]Druhova'!G44</f>
        <v>0</v>
      </c>
      <c r="G48" s="75">
        <f>'[2]Druhova'!B44</f>
        <v>0</v>
      </c>
      <c r="H48" s="75">
        <f>'[2]Druhova'!C44</f>
        <v>0</v>
      </c>
      <c r="I48" s="75">
        <f>'[2]Druhova'!D44</f>
        <v>0</v>
      </c>
      <c r="J48" s="75">
        <f t="shared" si="0"/>
      </c>
      <c r="K48" s="165">
        <f t="shared" si="1"/>
      </c>
      <c r="L48" s="116"/>
      <c r="M48" s="116"/>
      <c r="N48" s="116"/>
      <c r="O48" s="116"/>
      <c r="P48" s="116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6.5" customHeight="1">
      <c r="A49" s="160"/>
      <c r="B49" s="161"/>
      <c r="C49" s="194">
        <v>213</v>
      </c>
      <c r="D49" s="161"/>
      <c r="E49" s="54" t="s">
        <v>35</v>
      </c>
      <c r="F49" s="75">
        <f>'[2]Druhova'!G45</f>
        <v>293.8794</v>
      </c>
      <c r="G49" s="75">
        <f>'[2]Druhova'!B45</f>
        <v>80</v>
      </c>
      <c r="H49" s="75">
        <f>'[2]Druhova'!C45</f>
        <v>80</v>
      </c>
      <c r="I49" s="75">
        <f>'[2]Druhova'!D45</f>
        <v>128.7529</v>
      </c>
      <c r="J49" s="75">
        <f t="shared" si="0"/>
        <v>160.94112500000003</v>
      </c>
      <c r="K49" s="165">
        <f t="shared" si="1"/>
        <v>43.81147504724728</v>
      </c>
      <c r="L49" s="116"/>
      <c r="M49" s="116"/>
      <c r="N49" s="116"/>
      <c r="O49" s="116"/>
      <c r="P49" s="116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6.5" customHeight="1">
      <c r="A50" s="160"/>
      <c r="B50" s="161"/>
      <c r="C50" s="194">
        <v>214</v>
      </c>
      <c r="D50" s="161"/>
      <c r="E50" s="54" t="s">
        <v>36</v>
      </c>
      <c r="F50" s="75">
        <f>'[2]Druhova'!G46</f>
        <v>0.70055</v>
      </c>
      <c r="G50" s="75">
        <f>'[2]Druhova'!B46</f>
        <v>2</v>
      </c>
      <c r="H50" s="75">
        <f>'[2]Druhova'!C46</f>
        <v>2</v>
      </c>
      <c r="I50" s="75">
        <f>'[2]Druhova'!D46</f>
        <v>0</v>
      </c>
      <c r="J50" s="75">
        <f t="shared" si="0"/>
        <v>0</v>
      </c>
      <c r="K50" s="165">
        <f t="shared" si="1"/>
        <v>0</v>
      </c>
      <c r="L50" s="116"/>
      <c r="M50" s="116"/>
      <c r="N50" s="116"/>
      <c r="O50" s="116"/>
      <c r="P50" s="116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18" s="67" customFormat="1" ht="16.5" customHeight="1">
      <c r="A51" s="160"/>
      <c r="B51" s="161"/>
      <c r="C51" s="194">
        <v>215</v>
      </c>
      <c r="D51" s="161"/>
      <c r="E51" s="54" t="s">
        <v>37</v>
      </c>
      <c r="F51" s="75">
        <f>'[2]Druhova'!G47</f>
        <v>0</v>
      </c>
      <c r="G51" s="75">
        <f>'[2]Druhova'!B47</f>
        <v>0</v>
      </c>
      <c r="H51" s="75">
        <f>'[2]Druhova'!C47</f>
        <v>0</v>
      </c>
      <c r="I51" s="75">
        <f>'[2]Druhova'!D47</f>
        <v>0</v>
      </c>
      <c r="J51" s="75">
        <f t="shared" si="0"/>
      </c>
      <c r="K51" s="165">
        <f t="shared" si="1"/>
      </c>
      <c r="L51" s="159"/>
      <c r="M51" s="159"/>
      <c r="N51" s="159"/>
      <c r="O51" s="159"/>
      <c r="P51" s="159"/>
      <c r="Q51" s="159"/>
      <c r="R51" s="159"/>
    </row>
    <row r="52" spans="1:28" ht="23.25" customHeight="1">
      <c r="A52" s="167"/>
      <c r="B52" s="175">
        <v>21</v>
      </c>
      <c r="C52" s="195"/>
      <c r="D52" s="175"/>
      <c r="E52" s="77" t="s">
        <v>38</v>
      </c>
      <c r="F52" s="172">
        <f>'[2]Druhova'!G48</f>
        <v>4440.36341</v>
      </c>
      <c r="G52" s="172">
        <f>'[2]Druhova'!B48</f>
        <v>2582</v>
      </c>
      <c r="H52" s="172">
        <f>'[2]Druhova'!C48</f>
        <v>2582</v>
      </c>
      <c r="I52" s="172">
        <f>'[2]Druhova'!D48</f>
        <v>3966.83328</v>
      </c>
      <c r="J52" s="172">
        <f t="shared" si="0"/>
        <v>153.63413168086754</v>
      </c>
      <c r="K52" s="173">
        <f t="shared" si="1"/>
        <v>89.33577983879476</v>
      </c>
      <c r="L52" s="116"/>
      <c r="M52" s="116"/>
      <c r="N52" s="116"/>
      <c r="O52" s="116"/>
      <c r="P52" s="116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2.75">
      <c r="A53" s="160"/>
      <c r="B53" s="161"/>
      <c r="C53" s="194">
        <v>221</v>
      </c>
      <c r="D53" s="161"/>
      <c r="E53" s="54" t="s">
        <v>39</v>
      </c>
      <c r="F53" s="75">
        <f>'[2]Druhova'!G49</f>
        <v>12.45527</v>
      </c>
      <c r="G53" s="75">
        <f>'[2]Druhova'!B49</f>
        <v>0</v>
      </c>
      <c r="H53" s="75">
        <f>'[2]Druhova'!C49</f>
        <v>0</v>
      </c>
      <c r="I53" s="75">
        <f>'[2]Druhova'!D49</f>
        <v>67.23476</v>
      </c>
      <c r="J53" s="75">
        <f t="shared" si="0"/>
      </c>
      <c r="K53" s="165">
        <f t="shared" si="1"/>
        <v>539.8097351562832</v>
      </c>
      <c r="L53" s="116"/>
      <c r="M53" s="116"/>
      <c r="N53" s="116"/>
      <c r="O53" s="116"/>
      <c r="P53" s="116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18" s="67" customFormat="1" ht="22.5" customHeight="1">
      <c r="A54" s="160"/>
      <c r="B54" s="161"/>
      <c r="C54" s="194">
        <v>222</v>
      </c>
      <c r="D54" s="161"/>
      <c r="E54" s="54" t="s">
        <v>40</v>
      </c>
      <c r="F54" s="75">
        <f>'[2]Druhova'!G50</f>
        <v>0</v>
      </c>
      <c r="G54" s="75">
        <f>'[2]Druhova'!B50</f>
        <v>0</v>
      </c>
      <c r="H54" s="75">
        <f>'[2]Druhova'!C50</f>
        <v>0</v>
      </c>
      <c r="I54" s="75">
        <f>'[2]Druhova'!D50</f>
        <v>0</v>
      </c>
      <c r="J54" s="75">
        <f t="shared" si="0"/>
      </c>
      <c r="K54" s="165">
        <f t="shared" si="1"/>
      </c>
      <c r="L54" s="159"/>
      <c r="M54" s="159"/>
      <c r="N54" s="159"/>
      <c r="O54" s="159"/>
      <c r="P54" s="159"/>
      <c r="Q54" s="159"/>
      <c r="R54" s="159"/>
    </row>
    <row r="55" spans="1:28" ht="17.25" customHeight="1">
      <c r="A55" s="167">
        <v>5</v>
      </c>
      <c r="B55" s="175">
        <v>22</v>
      </c>
      <c r="C55" s="195"/>
      <c r="D55" s="175"/>
      <c r="E55" s="77" t="s">
        <v>41</v>
      </c>
      <c r="F55" s="172">
        <f>'[2]Druhova'!G51</f>
        <v>12.45527</v>
      </c>
      <c r="G55" s="172">
        <f>'[2]Druhova'!B51</f>
        <v>0</v>
      </c>
      <c r="H55" s="172">
        <f>'[2]Druhova'!C51</f>
        <v>0</v>
      </c>
      <c r="I55" s="172">
        <f>'[2]Druhova'!D51</f>
        <v>67.23476</v>
      </c>
      <c r="J55" s="172">
        <f t="shared" si="0"/>
      </c>
      <c r="K55" s="173">
        <f t="shared" si="1"/>
        <v>539.8097351562832</v>
      </c>
      <c r="L55" s="116"/>
      <c r="M55" s="116"/>
      <c r="N55" s="116"/>
      <c r="O55" s="116"/>
      <c r="P55" s="116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24" customHeight="1">
      <c r="A56" s="160"/>
      <c r="B56" s="161"/>
      <c r="C56" s="194">
        <v>231</v>
      </c>
      <c r="D56" s="161"/>
      <c r="E56" s="54" t="s">
        <v>42</v>
      </c>
      <c r="F56" s="75">
        <f>'[2]Druhova'!G52</f>
        <v>0</v>
      </c>
      <c r="G56" s="75">
        <f>'[2]Druhova'!B52</f>
        <v>0</v>
      </c>
      <c r="H56" s="75">
        <f>'[2]Druhova'!C52</f>
        <v>0</v>
      </c>
      <c r="I56" s="75">
        <f>'[2]Druhova'!D52</f>
        <v>169.847</v>
      </c>
      <c r="J56" s="75">
        <f t="shared" si="0"/>
      </c>
      <c r="K56" s="165">
        <f t="shared" si="1"/>
      </c>
      <c r="L56" s="116"/>
      <c r="M56" s="116"/>
      <c r="N56" s="116"/>
      <c r="O56" s="116"/>
      <c r="P56" s="116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5.75" customHeight="1">
      <c r="A57" s="160"/>
      <c r="B57" s="161"/>
      <c r="C57" s="194">
        <v>232</v>
      </c>
      <c r="D57" s="161"/>
      <c r="E57" s="54" t="s">
        <v>43</v>
      </c>
      <c r="F57" s="75">
        <f>'[2]Druhova'!G53</f>
        <v>1360.85884</v>
      </c>
      <c r="G57" s="75">
        <f>'[2]Druhova'!B53</f>
        <v>418</v>
      </c>
      <c r="H57" s="75">
        <f>'[2]Druhova'!C53</f>
        <v>418</v>
      </c>
      <c r="I57" s="75">
        <f>'[2]Druhova'!D53</f>
        <v>1102.00776</v>
      </c>
      <c r="J57" s="75">
        <f t="shared" si="0"/>
        <v>263.6382200956938</v>
      </c>
      <c r="K57" s="165">
        <f t="shared" si="1"/>
        <v>80.97884421282076</v>
      </c>
      <c r="L57" s="116"/>
      <c r="M57" s="116"/>
      <c r="N57" s="116"/>
      <c r="O57" s="116"/>
      <c r="P57" s="116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5.75" customHeight="1">
      <c r="A58" s="160"/>
      <c r="B58" s="161"/>
      <c r="C58" s="194">
        <v>234</v>
      </c>
      <c r="D58" s="161"/>
      <c r="E58" s="54" t="s">
        <v>44</v>
      </c>
      <c r="F58" s="75">
        <f>'[2]Druhova'!G54</f>
        <v>0</v>
      </c>
      <c r="G58" s="75">
        <f>'[2]Druhova'!B54</f>
        <v>0</v>
      </c>
      <c r="H58" s="75">
        <f>'[2]Druhova'!C54</f>
        <v>0</v>
      </c>
      <c r="I58" s="75">
        <f>'[2]Druhova'!D54</f>
        <v>0</v>
      </c>
      <c r="J58" s="75">
        <f t="shared" si="0"/>
      </c>
      <c r="K58" s="165">
        <f t="shared" si="1"/>
      </c>
      <c r="L58" s="116"/>
      <c r="M58" s="116"/>
      <c r="N58" s="116"/>
      <c r="O58" s="116"/>
      <c r="P58" s="116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5.75" customHeight="1">
      <c r="A59" s="160"/>
      <c r="B59" s="161"/>
      <c r="C59" s="194">
        <v>235</v>
      </c>
      <c r="D59" s="161"/>
      <c r="E59" s="54" t="s">
        <v>45</v>
      </c>
      <c r="F59" s="75">
        <f>'[2]Druhova'!G55</f>
        <v>0</v>
      </c>
      <c r="G59" s="75">
        <f>'[2]Druhova'!B55</f>
        <v>0</v>
      </c>
      <c r="H59" s="75">
        <f>'[2]Druhova'!C55</f>
        <v>0</v>
      </c>
      <c r="I59" s="75">
        <f>'[2]Druhova'!D55</f>
        <v>0</v>
      </c>
      <c r="J59" s="75">
        <f t="shared" si="0"/>
      </c>
      <c r="K59" s="165">
        <f t="shared" si="1"/>
      </c>
      <c r="L59" s="116"/>
      <c r="M59" s="116"/>
      <c r="N59" s="116"/>
      <c r="O59" s="116"/>
      <c r="P59" s="116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18" s="67" customFormat="1" ht="15.75" customHeight="1">
      <c r="A60" s="160"/>
      <c r="B60" s="161"/>
      <c r="C60" s="194">
        <v>236</v>
      </c>
      <c r="D60" s="161"/>
      <c r="E60" s="54" t="s">
        <v>46</v>
      </c>
      <c r="F60" s="75">
        <f>'[2]Druhova'!G56</f>
        <v>0</v>
      </c>
      <c r="G60" s="75">
        <f>'[2]Druhova'!B56</f>
        <v>0</v>
      </c>
      <c r="H60" s="75">
        <f>'[2]Druhova'!C56</f>
        <v>0</v>
      </c>
      <c r="I60" s="75">
        <f>'[2]Druhova'!D56</f>
        <v>0</v>
      </c>
      <c r="J60" s="75">
        <f t="shared" si="0"/>
      </c>
      <c r="K60" s="165">
        <f t="shared" si="1"/>
      </c>
      <c r="L60" s="159"/>
      <c r="M60" s="159"/>
      <c r="N60" s="159"/>
      <c r="O60" s="159"/>
      <c r="P60" s="159"/>
      <c r="Q60" s="159"/>
      <c r="R60" s="159"/>
    </row>
    <row r="61" spans="1:28" ht="23.25" customHeight="1">
      <c r="A61" s="167"/>
      <c r="B61" s="175">
        <v>23</v>
      </c>
      <c r="C61" s="195"/>
      <c r="D61" s="175"/>
      <c r="E61" s="77" t="s">
        <v>47</v>
      </c>
      <c r="F61" s="172">
        <f>'[2]Druhova'!G57</f>
        <v>1360.85884</v>
      </c>
      <c r="G61" s="172">
        <f>'[2]Druhova'!B57</f>
        <v>418</v>
      </c>
      <c r="H61" s="172">
        <f>'[2]Druhova'!C57</f>
        <v>418</v>
      </c>
      <c r="I61" s="172">
        <f>'[2]Druhova'!D57</f>
        <v>1271.85476</v>
      </c>
      <c r="J61" s="172">
        <f t="shared" si="0"/>
        <v>304.27147368421055</v>
      </c>
      <c r="K61" s="173">
        <f t="shared" si="1"/>
        <v>93.45971254446933</v>
      </c>
      <c r="L61" s="116"/>
      <c r="M61" s="116"/>
      <c r="N61" s="116"/>
      <c r="O61" s="116"/>
      <c r="P61" s="116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22.5">
      <c r="A62" s="160"/>
      <c r="B62" s="161"/>
      <c r="C62" s="194">
        <v>241</v>
      </c>
      <c r="D62" s="161"/>
      <c r="E62" s="54" t="s">
        <v>48</v>
      </c>
      <c r="F62" s="75">
        <f>'[2]Druhova'!G58</f>
        <v>0</v>
      </c>
      <c r="G62" s="75">
        <f>'[2]Druhova'!B58</f>
        <v>0</v>
      </c>
      <c r="H62" s="75">
        <f>'[2]Druhova'!C58</f>
        <v>0</v>
      </c>
      <c r="I62" s="75">
        <f>'[2]Druhova'!D58</f>
        <v>0</v>
      </c>
      <c r="J62" s="75">
        <f t="shared" si="0"/>
      </c>
      <c r="K62" s="165">
        <f t="shared" si="1"/>
      </c>
      <c r="L62" s="116"/>
      <c r="M62" s="116"/>
      <c r="N62" s="116"/>
      <c r="O62" s="116"/>
      <c r="P62" s="116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22.5" customHeight="1">
      <c r="A63" s="160"/>
      <c r="B63" s="161"/>
      <c r="C63" s="194">
        <v>242</v>
      </c>
      <c r="D63" s="161"/>
      <c r="E63" s="54" t="s">
        <v>49</v>
      </c>
      <c r="F63" s="75">
        <f>'[2]Druhova'!G59</f>
        <v>0</v>
      </c>
      <c r="G63" s="75">
        <f>'[2]Druhova'!B59</f>
        <v>0</v>
      </c>
      <c r="H63" s="75">
        <f>'[2]Druhova'!C59</f>
        <v>0</v>
      </c>
      <c r="I63" s="75">
        <f>'[2]Druhova'!D59</f>
        <v>0</v>
      </c>
      <c r="J63" s="75">
        <f t="shared" si="0"/>
      </c>
      <c r="K63" s="165">
        <f t="shared" si="1"/>
      </c>
      <c r="L63" s="116"/>
      <c r="M63" s="116"/>
      <c r="N63" s="116"/>
      <c r="O63" s="116"/>
      <c r="P63" s="116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22.5" customHeight="1">
      <c r="A64" s="160"/>
      <c r="B64" s="161"/>
      <c r="C64" s="194">
        <v>243</v>
      </c>
      <c r="D64" s="161"/>
      <c r="E64" s="54" t="s">
        <v>227</v>
      </c>
      <c r="F64" s="75">
        <f>'[2]Druhova'!G60</f>
        <v>0</v>
      </c>
      <c r="G64" s="75">
        <f>'[2]Druhova'!B60</f>
        <v>0</v>
      </c>
      <c r="H64" s="75">
        <f>'[2]Druhova'!C60</f>
        <v>0</v>
      </c>
      <c r="I64" s="75">
        <f>'[2]Druhova'!D60</f>
        <v>0</v>
      </c>
      <c r="J64" s="75">
        <f t="shared" si="0"/>
      </c>
      <c r="K64" s="165">
        <f t="shared" si="1"/>
      </c>
      <c r="L64" s="116"/>
      <c r="M64" s="116"/>
      <c r="N64" s="116"/>
      <c r="O64" s="116"/>
      <c r="P64" s="116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22.5" customHeight="1">
      <c r="A65" s="160"/>
      <c r="B65" s="161"/>
      <c r="C65" s="194">
        <v>244</v>
      </c>
      <c r="D65" s="161"/>
      <c r="E65" s="54" t="s">
        <v>228</v>
      </c>
      <c r="F65" s="75">
        <f>'[2]Druhova'!G61</f>
        <v>0</v>
      </c>
      <c r="G65" s="75">
        <f>'[2]Druhova'!B61</f>
        <v>0</v>
      </c>
      <c r="H65" s="75">
        <f>'[2]Druhova'!C61</f>
        <v>0</v>
      </c>
      <c r="I65" s="75">
        <f>'[2]Druhova'!D61</f>
        <v>0</v>
      </c>
      <c r="J65" s="75">
        <f t="shared" si="0"/>
      </c>
      <c r="K65" s="165">
        <f t="shared" si="1"/>
      </c>
      <c r="L65" s="116"/>
      <c r="M65" s="116"/>
      <c r="N65" s="116"/>
      <c r="O65" s="116"/>
      <c r="P65" s="116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22.5" customHeight="1">
      <c r="A66" s="160"/>
      <c r="B66" s="161"/>
      <c r="C66" s="194">
        <v>245</v>
      </c>
      <c r="D66" s="161"/>
      <c r="E66" s="54" t="s">
        <v>50</v>
      </c>
      <c r="F66" s="75">
        <f>'[2]Druhova'!G62</f>
        <v>0</v>
      </c>
      <c r="G66" s="75">
        <f>'[2]Druhova'!B62</f>
        <v>0</v>
      </c>
      <c r="H66" s="75">
        <f>'[2]Druhova'!C62</f>
        <v>0</v>
      </c>
      <c r="I66" s="75">
        <f>'[2]Druhova'!D62</f>
        <v>0</v>
      </c>
      <c r="J66" s="75">
        <f t="shared" si="0"/>
      </c>
      <c r="K66" s="165">
        <f t="shared" si="1"/>
      </c>
      <c r="L66" s="116"/>
      <c r="M66" s="116"/>
      <c r="N66" s="116"/>
      <c r="O66" s="116"/>
      <c r="P66" s="116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2.75">
      <c r="A67" s="160"/>
      <c r="B67" s="161"/>
      <c r="C67" s="194">
        <v>246</v>
      </c>
      <c r="D67" s="161"/>
      <c r="E67" s="54" t="s">
        <v>51</v>
      </c>
      <c r="F67" s="75">
        <f>'[2]Druhova'!G63</f>
        <v>0</v>
      </c>
      <c r="G67" s="75">
        <f>'[2]Druhova'!B63</f>
        <v>0</v>
      </c>
      <c r="H67" s="75">
        <f>'[2]Druhova'!C63</f>
        <v>0</v>
      </c>
      <c r="I67" s="75">
        <f>'[2]Druhova'!D63</f>
        <v>0</v>
      </c>
      <c r="J67" s="75">
        <f t="shared" si="0"/>
      </c>
      <c r="K67" s="165">
        <f t="shared" si="1"/>
      </c>
      <c r="L67" s="116"/>
      <c r="M67" s="116"/>
      <c r="N67" s="116"/>
      <c r="O67" s="116"/>
      <c r="P67" s="116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2.75">
      <c r="A68" s="160"/>
      <c r="B68" s="161"/>
      <c r="C68" s="194">
        <v>247</v>
      </c>
      <c r="D68" s="161"/>
      <c r="E68" s="54" t="s">
        <v>52</v>
      </c>
      <c r="F68" s="75">
        <f>'[2]Druhova'!G64</f>
        <v>0</v>
      </c>
      <c r="G68" s="75">
        <f>'[2]Druhova'!B64</f>
        <v>0</v>
      </c>
      <c r="H68" s="75">
        <f>'[2]Druhova'!C64</f>
        <v>0</v>
      </c>
      <c r="I68" s="75">
        <f>'[2]Druhova'!D64</f>
        <v>0</v>
      </c>
      <c r="J68" s="75">
        <f t="shared" si="0"/>
      </c>
      <c r="K68" s="165">
        <f t="shared" si="1"/>
      </c>
      <c r="L68" s="116"/>
      <c r="M68" s="116"/>
      <c r="N68" s="116"/>
      <c r="O68" s="116"/>
      <c r="P68" s="116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18" s="67" customFormat="1" ht="12.75">
      <c r="A69" s="160"/>
      <c r="B69" s="161"/>
      <c r="C69" s="194">
        <v>248</v>
      </c>
      <c r="D69" s="161"/>
      <c r="E69" s="54" t="s">
        <v>53</v>
      </c>
      <c r="F69" s="75">
        <f>'[2]Druhova'!G65</f>
        <v>0</v>
      </c>
      <c r="G69" s="75">
        <f>'[2]Druhova'!B65</f>
        <v>0</v>
      </c>
      <c r="H69" s="75">
        <f>'[2]Druhova'!C65</f>
        <v>0</v>
      </c>
      <c r="I69" s="75">
        <f>'[2]Druhova'!D65</f>
        <v>0</v>
      </c>
      <c r="J69" s="75">
        <f t="shared" si="0"/>
      </c>
      <c r="K69" s="165">
        <f t="shared" si="1"/>
      </c>
      <c r="L69" s="159"/>
      <c r="M69" s="159"/>
      <c r="N69" s="159"/>
      <c r="O69" s="159"/>
      <c r="P69" s="159"/>
      <c r="Q69" s="159"/>
      <c r="R69" s="159"/>
    </row>
    <row r="70" spans="1:18" s="67" customFormat="1" ht="17.25" customHeight="1">
      <c r="A70" s="167"/>
      <c r="B70" s="196">
        <v>24</v>
      </c>
      <c r="C70" s="197"/>
      <c r="D70" s="196"/>
      <c r="E70" s="198" t="s">
        <v>54</v>
      </c>
      <c r="F70" s="64">
        <f>'[2]Druhova'!G66</f>
        <v>0</v>
      </c>
      <c r="G70" s="65">
        <f>'[2]Druhova'!B66</f>
        <v>0</v>
      </c>
      <c r="H70" s="65">
        <f>'[2]Druhova'!C66</f>
        <v>0</v>
      </c>
      <c r="I70" s="65">
        <f>'[2]Druhova'!D66</f>
        <v>0</v>
      </c>
      <c r="J70" s="65">
        <f t="shared" si="0"/>
      </c>
      <c r="K70" s="199">
        <f t="shared" si="1"/>
      </c>
      <c r="L70" s="159"/>
      <c r="M70" s="159"/>
      <c r="N70" s="159"/>
      <c r="O70" s="159"/>
      <c r="P70" s="159"/>
      <c r="Q70" s="159"/>
      <c r="R70" s="159"/>
    </row>
    <row r="71" spans="1:18" s="67" customFormat="1" ht="17.25" customHeight="1">
      <c r="A71" s="200"/>
      <c r="B71" s="201"/>
      <c r="C71" s="202">
        <v>251</v>
      </c>
      <c r="D71" s="203"/>
      <c r="E71" s="204" t="s">
        <v>671</v>
      </c>
      <c r="F71" s="205">
        <f>'[2]Druhova'!G67</f>
        <v>0</v>
      </c>
      <c r="G71" s="206">
        <f>'[2]Druhova'!B67</f>
        <v>0</v>
      </c>
      <c r="H71" s="206">
        <f>'[2]Druhova'!C67</f>
        <v>0</v>
      </c>
      <c r="I71" s="206">
        <f>'[2]Druhova'!D67</f>
        <v>0</v>
      </c>
      <c r="J71" s="206">
        <f>IF(H71=0,"",I71/H71*100)</f>
      </c>
      <c r="K71" s="207">
        <f>IF(F71=0,"",I71/F71*100)</f>
      </c>
      <c r="L71" s="159"/>
      <c r="M71" s="159"/>
      <c r="N71" s="159"/>
      <c r="O71" s="159"/>
      <c r="P71" s="159"/>
      <c r="Q71" s="159"/>
      <c r="R71" s="159"/>
    </row>
    <row r="72" spans="1:18" s="67" customFormat="1" ht="17.25" customHeight="1" thickBot="1">
      <c r="A72" s="208"/>
      <c r="B72" s="209">
        <v>25</v>
      </c>
      <c r="C72" s="209"/>
      <c r="D72" s="210"/>
      <c r="E72" s="63" t="s">
        <v>672</v>
      </c>
      <c r="F72" s="64">
        <f>'[2]Druhova'!G68</f>
        <v>0</v>
      </c>
      <c r="G72" s="65">
        <f>'[2]Druhova'!B68</f>
        <v>0</v>
      </c>
      <c r="H72" s="65">
        <f>'[2]Druhova'!C68</f>
        <v>0</v>
      </c>
      <c r="I72" s="65">
        <f>'[2]Druhova'!D68</f>
        <v>0</v>
      </c>
      <c r="J72" s="65">
        <f>IF(H72=0,"",I72/H72*100)</f>
      </c>
      <c r="K72" s="199">
        <f>IF(F72=0,"",I72/F72*100)</f>
      </c>
      <c r="L72" s="159"/>
      <c r="M72" s="159"/>
      <c r="N72" s="159"/>
      <c r="O72" s="159"/>
      <c r="P72" s="159"/>
      <c r="Q72" s="159"/>
      <c r="R72" s="159"/>
    </row>
    <row r="73" spans="1:18" s="67" customFormat="1" ht="24.75" customHeight="1" thickBot="1">
      <c r="A73" s="184">
        <v>2</v>
      </c>
      <c r="B73" s="185"/>
      <c r="C73" s="186"/>
      <c r="D73" s="211"/>
      <c r="E73" s="188" t="s">
        <v>55</v>
      </c>
      <c r="F73" s="110">
        <f>'[2]Druhova'!G69</f>
        <v>5813.67752</v>
      </c>
      <c r="G73" s="72">
        <f>'[2]Druhova'!B69</f>
        <v>3000</v>
      </c>
      <c r="H73" s="72">
        <f>'[2]Druhova'!C69</f>
        <v>3000</v>
      </c>
      <c r="I73" s="72">
        <f>'[2]Druhova'!D69</f>
        <v>5305.9228</v>
      </c>
      <c r="J73" s="72">
        <f t="shared" si="0"/>
        <v>176.86409333333336</v>
      </c>
      <c r="K73" s="189">
        <f t="shared" si="1"/>
        <v>91.26620425276015</v>
      </c>
      <c r="L73" s="159"/>
      <c r="M73" s="159"/>
      <c r="N73" s="159"/>
      <c r="O73" s="159"/>
      <c r="P73" s="159"/>
      <c r="Q73" s="159"/>
      <c r="R73" s="159"/>
    </row>
    <row r="74" spans="1:28" ht="18" customHeight="1">
      <c r="A74" s="160"/>
      <c r="B74" s="161"/>
      <c r="C74" s="194">
        <v>311</v>
      </c>
      <c r="D74" s="161"/>
      <c r="E74" s="54" t="s">
        <v>229</v>
      </c>
      <c r="F74" s="75">
        <f>'[2]Druhova'!G70</f>
        <v>101.406</v>
      </c>
      <c r="G74" s="75">
        <f>'[2]Druhova'!B70</f>
        <v>0</v>
      </c>
      <c r="H74" s="75">
        <f>'[2]Druhova'!C70</f>
        <v>0</v>
      </c>
      <c r="I74" s="75">
        <f>'[2]Druhova'!D70</f>
        <v>6024.803</v>
      </c>
      <c r="J74" s="75">
        <f t="shared" si="0"/>
      </c>
      <c r="K74" s="165">
        <f t="shared" si="1"/>
        <v>5941.268761217285</v>
      </c>
      <c r="L74" s="116"/>
      <c r="M74" s="116"/>
      <c r="N74" s="116"/>
      <c r="O74" s="116"/>
      <c r="P74" s="116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18" s="67" customFormat="1" ht="16.5" customHeight="1">
      <c r="A75" s="160"/>
      <c r="B75" s="161"/>
      <c r="C75" s="194">
        <v>312</v>
      </c>
      <c r="D75" s="161"/>
      <c r="E75" s="54" t="s">
        <v>230</v>
      </c>
      <c r="F75" s="75">
        <f>'[2]Druhova'!G71</f>
        <v>0</v>
      </c>
      <c r="G75" s="75">
        <f>'[2]Druhova'!B71</f>
        <v>0</v>
      </c>
      <c r="H75" s="75">
        <f>'[2]Druhova'!C71</f>
        <v>0</v>
      </c>
      <c r="I75" s="75">
        <f>'[2]Druhova'!D71</f>
        <v>0</v>
      </c>
      <c r="J75" s="75">
        <f t="shared" si="0"/>
      </c>
      <c r="K75" s="165">
        <f t="shared" si="1"/>
      </c>
      <c r="L75" s="159"/>
      <c r="M75" s="159"/>
      <c r="N75" s="159"/>
      <c r="O75" s="159"/>
      <c r="P75" s="159"/>
      <c r="Q75" s="159"/>
      <c r="R75" s="159"/>
    </row>
    <row r="76" spans="1:28" ht="25.5" customHeight="1">
      <c r="A76" s="167"/>
      <c r="B76" s="175">
        <v>31</v>
      </c>
      <c r="C76" s="195"/>
      <c r="D76" s="175"/>
      <c r="E76" s="77" t="s">
        <v>56</v>
      </c>
      <c r="F76" s="172">
        <f>'[2]Druhova'!G72</f>
        <v>101.406</v>
      </c>
      <c r="G76" s="172">
        <f>'[2]Druhova'!B72</f>
        <v>0</v>
      </c>
      <c r="H76" s="172">
        <f>'[2]Druhova'!C72</f>
        <v>0</v>
      </c>
      <c r="I76" s="172">
        <f>'[2]Druhova'!D72</f>
        <v>6024.803</v>
      </c>
      <c r="J76" s="172">
        <f t="shared" si="0"/>
      </c>
      <c r="K76" s="173">
        <f t="shared" si="1"/>
        <v>5941.268761217285</v>
      </c>
      <c r="L76" s="116"/>
      <c r="M76" s="116"/>
      <c r="N76" s="116"/>
      <c r="O76" s="116"/>
      <c r="P76" s="116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18" s="67" customFormat="1" ht="18" customHeight="1">
      <c r="A77" s="160"/>
      <c r="B77" s="161"/>
      <c r="C77" s="194">
        <v>320</v>
      </c>
      <c r="D77" s="161"/>
      <c r="E77" s="54" t="s">
        <v>57</v>
      </c>
      <c r="F77" s="75">
        <f>'[2]Druhova'!G73</f>
        <v>0</v>
      </c>
      <c r="G77" s="75">
        <f>'[2]Druhova'!B73</f>
        <v>0</v>
      </c>
      <c r="H77" s="75">
        <f>'[2]Druhova'!C73</f>
        <v>0</v>
      </c>
      <c r="I77" s="75">
        <f>'[2]Druhova'!D73</f>
        <v>0</v>
      </c>
      <c r="J77" s="75">
        <f t="shared" si="0"/>
      </c>
      <c r="K77" s="165">
        <f t="shared" si="1"/>
      </c>
      <c r="L77" s="159"/>
      <c r="M77" s="159"/>
      <c r="N77" s="159"/>
      <c r="O77" s="159"/>
      <c r="P77" s="159"/>
      <c r="Q77" s="159"/>
      <c r="R77" s="159"/>
    </row>
    <row r="78" spans="1:18" s="67" customFormat="1" ht="24.75" thickBot="1">
      <c r="A78" s="167"/>
      <c r="B78" s="175">
        <v>32</v>
      </c>
      <c r="C78" s="195"/>
      <c r="D78" s="175"/>
      <c r="E78" s="77" t="s">
        <v>57</v>
      </c>
      <c r="F78" s="181">
        <f>'[2]Druhova'!G74</f>
        <v>0</v>
      </c>
      <c r="G78" s="182">
        <f>'[2]Druhova'!B74</f>
        <v>0</v>
      </c>
      <c r="H78" s="182">
        <f>'[2]Druhova'!C74</f>
        <v>0</v>
      </c>
      <c r="I78" s="182">
        <f>'[2]Druhova'!D74</f>
        <v>0</v>
      </c>
      <c r="J78" s="182">
        <f t="shared" si="0"/>
      </c>
      <c r="K78" s="183">
        <f t="shared" si="1"/>
      </c>
      <c r="L78" s="159"/>
      <c r="M78" s="159"/>
      <c r="N78" s="159"/>
      <c r="O78" s="159"/>
      <c r="P78" s="159"/>
      <c r="Q78" s="159"/>
      <c r="R78" s="159"/>
    </row>
    <row r="79" spans="1:18" s="67" customFormat="1" ht="24.75" customHeight="1" thickBot="1">
      <c r="A79" s="184">
        <v>3</v>
      </c>
      <c r="B79" s="185"/>
      <c r="C79" s="212"/>
      <c r="D79" s="185"/>
      <c r="E79" s="213" t="s">
        <v>58</v>
      </c>
      <c r="F79" s="100">
        <f>'[2]Druhova'!G75</f>
        <v>101.406</v>
      </c>
      <c r="G79" s="101">
        <f>'[2]Druhova'!B75</f>
        <v>0</v>
      </c>
      <c r="H79" s="101">
        <f>'[2]Druhova'!C75</f>
        <v>0</v>
      </c>
      <c r="I79" s="101">
        <f>'[2]Druhova'!D75</f>
        <v>6024.803</v>
      </c>
      <c r="J79" s="101">
        <f t="shared" si="0"/>
      </c>
      <c r="K79" s="193">
        <f t="shared" si="1"/>
        <v>5941.268761217285</v>
      </c>
      <c r="L79" s="159"/>
      <c r="M79" s="159"/>
      <c r="N79" s="159"/>
      <c r="O79" s="159"/>
      <c r="P79" s="159"/>
      <c r="Q79" s="159"/>
      <c r="R79" s="159"/>
    </row>
    <row r="80" spans="1:28" ht="22.5">
      <c r="A80" s="160"/>
      <c r="B80" s="161"/>
      <c r="C80" s="194">
        <v>411</v>
      </c>
      <c r="D80" s="161"/>
      <c r="E80" s="54" t="s">
        <v>59</v>
      </c>
      <c r="F80" s="75">
        <f>'[2]Druhova'!G76</f>
        <v>68090.015</v>
      </c>
      <c r="G80" s="75">
        <f>'[2]Druhova'!B76</f>
        <v>48220</v>
      </c>
      <c r="H80" s="75">
        <f>'[2]Druhova'!C76</f>
        <v>48220</v>
      </c>
      <c r="I80" s="75">
        <f>'[2]Druhova'!D76</f>
        <v>0</v>
      </c>
      <c r="J80" s="75">
        <f aca="true" t="shared" si="2" ref="J80:J143">IF(H80=0,"",I80/H80*100)</f>
        <v>0</v>
      </c>
      <c r="K80" s="165">
        <f aca="true" t="shared" si="3" ref="K80:K143">IF(F80=0,"",I80/F80*100)</f>
        <v>0</v>
      </c>
      <c r="L80" s="116"/>
      <c r="M80" s="116"/>
      <c r="N80" s="116"/>
      <c r="O80" s="116"/>
      <c r="P80" s="116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6.5" customHeight="1">
      <c r="A81" s="160"/>
      <c r="B81" s="161"/>
      <c r="C81" s="194"/>
      <c r="D81" s="161">
        <v>4118</v>
      </c>
      <c r="E81" s="54" t="s">
        <v>60</v>
      </c>
      <c r="F81" s="75">
        <f>'[2]Druhova'!G77</f>
        <v>68090.015</v>
      </c>
      <c r="G81" s="75">
        <f>'[2]Druhova'!B77</f>
        <v>48220</v>
      </c>
      <c r="H81" s="75">
        <f>'[2]Druhova'!C77</f>
        <v>48220</v>
      </c>
      <c r="I81" s="75">
        <f>'[2]Druhova'!D77</f>
        <v>0</v>
      </c>
      <c r="J81" s="75">
        <f t="shared" si="2"/>
        <v>0</v>
      </c>
      <c r="K81" s="165">
        <f t="shared" si="3"/>
        <v>0</v>
      </c>
      <c r="L81" s="116"/>
      <c r="M81" s="116"/>
      <c r="N81" s="116"/>
      <c r="O81" s="116"/>
      <c r="P81" s="116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22.5" customHeight="1">
      <c r="A82" s="160"/>
      <c r="B82" s="161"/>
      <c r="C82" s="194">
        <v>412</v>
      </c>
      <c r="D82" s="161"/>
      <c r="E82" s="54" t="s">
        <v>61</v>
      </c>
      <c r="F82" s="75">
        <f>'[2]Druhova'!G78</f>
        <v>0</v>
      </c>
      <c r="G82" s="75">
        <f>'[2]Druhova'!B78</f>
        <v>0</v>
      </c>
      <c r="H82" s="75">
        <f>'[2]Druhova'!C78</f>
        <v>0</v>
      </c>
      <c r="I82" s="75">
        <f>'[2]Druhova'!D78</f>
        <v>0</v>
      </c>
      <c r="J82" s="75">
        <f t="shared" si="2"/>
      </c>
      <c r="K82" s="165">
        <f t="shared" si="3"/>
      </c>
      <c r="L82" s="116"/>
      <c r="M82" s="116"/>
      <c r="N82" s="116"/>
      <c r="O82" s="116"/>
      <c r="P82" s="116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5.75" customHeight="1">
      <c r="A83" s="160"/>
      <c r="B83" s="161"/>
      <c r="C83" s="194">
        <v>413</v>
      </c>
      <c r="D83" s="161"/>
      <c r="E83" s="54" t="s">
        <v>62</v>
      </c>
      <c r="F83" s="75">
        <f>'[2]Druhova'!G79</f>
        <v>81.829</v>
      </c>
      <c r="G83" s="75">
        <f>'[2]Druhova'!B79</f>
        <v>0</v>
      </c>
      <c r="H83" s="75">
        <f>'[2]Druhova'!C79</f>
        <v>0</v>
      </c>
      <c r="I83" s="75">
        <f>'[2]Druhova'!D79</f>
        <v>2059.43875</v>
      </c>
      <c r="J83" s="75">
        <f t="shared" si="2"/>
      </c>
      <c r="K83" s="165">
        <f t="shared" si="3"/>
        <v>2516.759034083271</v>
      </c>
      <c r="L83" s="116"/>
      <c r="M83" s="116"/>
      <c r="N83" s="116"/>
      <c r="O83" s="116"/>
      <c r="P83" s="116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5.75" customHeight="1">
      <c r="A84" s="160"/>
      <c r="B84" s="161"/>
      <c r="C84" s="194">
        <v>415</v>
      </c>
      <c r="D84" s="161"/>
      <c r="E84" s="54" t="s">
        <v>63</v>
      </c>
      <c r="F84" s="75">
        <f>'[2]Druhova'!G80</f>
        <v>14360.80529</v>
      </c>
      <c r="G84" s="75">
        <f>'[2]Druhova'!B80</f>
        <v>14531</v>
      </c>
      <c r="H84" s="75">
        <f>'[2]Druhova'!C80</f>
        <v>14531</v>
      </c>
      <c r="I84" s="75">
        <f>'[2]Druhova'!D80</f>
        <v>13475.36148</v>
      </c>
      <c r="J84" s="75">
        <f t="shared" si="2"/>
        <v>92.7352658454339</v>
      </c>
      <c r="K84" s="165">
        <f t="shared" si="3"/>
        <v>93.8343025191173</v>
      </c>
      <c r="L84" s="116"/>
      <c r="M84" s="116"/>
      <c r="N84" s="116"/>
      <c r="O84" s="116"/>
      <c r="P84" s="116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2.75">
      <c r="A85" s="160"/>
      <c r="B85" s="161"/>
      <c r="C85" s="194"/>
      <c r="D85" s="161">
        <v>4153</v>
      </c>
      <c r="E85" s="54" t="s">
        <v>64</v>
      </c>
      <c r="F85" s="75">
        <f>'[2]Druhova'!G81</f>
        <v>14302.51229</v>
      </c>
      <c r="G85" s="75">
        <f>'[2]Druhova'!B81</f>
        <v>14471</v>
      </c>
      <c r="H85" s="75">
        <f>'[2]Druhova'!C81</f>
        <v>14471</v>
      </c>
      <c r="I85" s="75">
        <f>'[2]Druhova'!D81</f>
        <v>13120.51892</v>
      </c>
      <c r="J85" s="75">
        <f t="shared" si="2"/>
        <v>90.66767272475987</v>
      </c>
      <c r="K85" s="165">
        <f t="shared" si="3"/>
        <v>91.73576399702573</v>
      </c>
      <c r="L85" s="116"/>
      <c r="M85" s="116"/>
      <c r="N85" s="116"/>
      <c r="O85" s="116"/>
      <c r="P85" s="116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18" s="67" customFormat="1" ht="15.75" customHeight="1">
      <c r="A86" s="160"/>
      <c r="B86" s="161"/>
      <c r="C86" s="194">
        <v>416</v>
      </c>
      <c r="D86" s="161"/>
      <c r="E86" s="54" t="s">
        <v>65</v>
      </c>
      <c r="F86" s="75">
        <f>'[2]Druhova'!G82</f>
        <v>0</v>
      </c>
      <c r="G86" s="75">
        <f>'[2]Druhova'!B82</f>
        <v>0</v>
      </c>
      <c r="H86" s="75">
        <f>'[2]Druhova'!C82</f>
        <v>0</v>
      </c>
      <c r="I86" s="75">
        <f>'[2]Druhova'!D82</f>
        <v>0</v>
      </c>
      <c r="J86" s="75">
        <f t="shared" si="2"/>
      </c>
      <c r="K86" s="165">
        <f t="shared" si="3"/>
      </c>
      <c r="L86" s="159"/>
      <c r="M86" s="159"/>
      <c r="N86" s="159"/>
      <c r="O86" s="159"/>
      <c r="P86" s="159"/>
      <c r="Q86" s="159"/>
      <c r="R86" s="159"/>
    </row>
    <row r="87" spans="1:28" ht="17.25" customHeight="1">
      <c r="A87" s="167"/>
      <c r="B87" s="175">
        <v>41</v>
      </c>
      <c r="C87" s="195"/>
      <c r="D87" s="175"/>
      <c r="E87" s="77" t="s">
        <v>66</v>
      </c>
      <c r="F87" s="172">
        <f>'[2]Druhova'!G83</f>
        <v>82532.64929</v>
      </c>
      <c r="G87" s="172">
        <f>'[2]Druhova'!B83</f>
        <v>62751</v>
      </c>
      <c r="H87" s="172">
        <f>'[2]Druhova'!C83</f>
        <v>62751</v>
      </c>
      <c r="I87" s="172">
        <f>'[2]Druhova'!D83</f>
        <v>15534.80023</v>
      </c>
      <c r="J87" s="172">
        <f t="shared" si="2"/>
        <v>24.756259230928592</v>
      </c>
      <c r="K87" s="173">
        <f t="shared" si="3"/>
        <v>18.822611855599625</v>
      </c>
      <c r="L87" s="116"/>
      <c r="M87" s="116"/>
      <c r="N87" s="116"/>
      <c r="O87" s="116"/>
      <c r="P87" s="116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22.5">
      <c r="A88" s="160"/>
      <c r="B88" s="161"/>
      <c r="C88" s="194">
        <v>421</v>
      </c>
      <c r="D88" s="161"/>
      <c r="E88" s="54" t="s">
        <v>67</v>
      </c>
      <c r="F88" s="75">
        <f>'[2]Druhova'!G84</f>
        <v>82682.808</v>
      </c>
      <c r="G88" s="75">
        <f>'[2]Druhova'!B84</f>
        <v>46647</v>
      </c>
      <c r="H88" s="75">
        <f>'[2]Druhova'!C84</f>
        <v>46647</v>
      </c>
      <c r="I88" s="75">
        <f>'[2]Druhova'!D84</f>
        <v>0</v>
      </c>
      <c r="J88" s="75">
        <f t="shared" si="2"/>
        <v>0</v>
      </c>
      <c r="K88" s="165">
        <f t="shared" si="3"/>
        <v>0</v>
      </c>
      <c r="L88" s="116"/>
      <c r="M88" s="116"/>
      <c r="N88" s="116"/>
      <c r="O88" s="116"/>
      <c r="P88" s="116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2.75">
      <c r="A89" s="160"/>
      <c r="B89" s="161"/>
      <c r="C89" s="194"/>
      <c r="D89" s="161">
        <v>4218</v>
      </c>
      <c r="E89" s="54" t="s">
        <v>68</v>
      </c>
      <c r="F89" s="75">
        <f>'[2]Druhova'!G85</f>
        <v>82682.808</v>
      </c>
      <c r="G89" s="75">
        <f>'[2]Druhova'!B85</f>
        <v>46647</v>
      </c>
      <c r="H89" s="75">
        <f>'[2]Druhova'!C85</f>
        <v>46647</v>
      </c>
      <c r="I89" s="75">
        <f>'[2]Druhova'!D85</f>
        <v>0</v>
      </c>
      <c r="J89" s="75">
        <f t="shared" si="2"/>
        <v>0</v>
      </c>
      <c r="K89" s="165">
        <f t="shared" si="3"/>
        <v>0</v>
      </c>
      <c r="L89" s="116"/>
      <c r="M89" s="116"/>
      <c r="N89" s="116"/>
      <c r="O89" s="116"/>
      <c r="P89" s="116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22.5">
      <c r="A90" s="160"/>
      <c r="B90" s="161"/>
      <c r="C90" s="194">
        <v>422</v>
      </c>
      <c r="D90" s="161"/>
      <c r="E90" s="54" t="s">
        <v>69</v>
      </c>
      <c r="F90" s="75">
        <f>'[2]Druhova'!G86</f>
        <v>0</v>
      </c>
      <c r="G90" s="75">
        <f>'[2]Druhova'!B86</f>
        <v>0</v>
      </c>
      <c r="H90" s="75">
        <f>'[2]Druhova'!C86</f>
        <v>0</v>
      </c>
      <c r="I90" s="75">
        <f>'[2]Druhova'!D86</f>
        <v>0</v>
      </c>
      <c r="J90" s="75">
        <f t="shared" si="2"/>
      </c>
      <c r="K90" s="165">
        <f t="shared" si="3"/>
      </c>
      <c r="L90" s="116"/>
      <c r="M90" s="116"/>
      <c r="N90" s="116"/>
      <c r="O90" s="116"/>
      <c r="P90" s="116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5.75" customHeight="1">
      <c r="A91" s="160"/>
      <c r="B91" s="161"/>
      <c r="C91" s="194">
        <v>423</v>
      </c>
      <c r="D91" s="161"/>
      <c r="E91" s="54" t="s">
        <v>70</v>
      </c>
      <c r="F91" s="75">
        <f>'[2]Druhova'!G87</f>
        <v>0</v>
      </c>
      <c r="G91" s="75">
        <f>'[2]Druhova'!B87</f>
        <v>0</v>
      </c>
      <c r="H91" s="75">
        <f>'[2]Druhova'!C87</f>
        <v>0</v>
      </c>
      <c r="I91" s="75">
        <f>'[2]Druhova'!D87</f>
        <v>0</v>
      </c>
      <c r="J91" s="75">
        <f t="shared" si="2"/>
      </c>
      <c r="K91" s="165">
        <f t="shared" si="3"/>
      </c>
      <c r="L91" s="116"/>
      <c r="M91" s="116"/>
      <c r="N91" s="116"/>
      <c r="O91" s="116"/>
      <c r="P91" s="116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5.75" customHeight="1">
      <c r="A92" s="160"/>
      <c r="B92" s="161"/>
      <c r="C92" s="194"/>
      <c r="D92" s="161">
        <v>4233</v>
      </c>
      <c r="E92" s="54" t="s">
        <v>71</v>
      </c>
      <c r="F92" s="75">
        <f>'[2]Druhova'!G88</f>
        <v>0</v>
      </c>
      <c r="G92" s="75">
        <f>'[2]Druhova'!B88</f>
        <v>0</v>
      </c>
      <c r="H92" s="75">
        <f>'[2]Druhova'!C88</f>
        <v>0</v>
      </c>
      <c r="I92" s="75">
        <f>'[2]Druhova'!D88</f>
        <v>0</v>
      </c>
      <c r="J92" s="75">
        <f t="shared" si="2"/>
      </c>
      <c r="K92" s="165">
        <f t="shared" si="3"/>
      </c>
      <c r="L92" s="116"/>
      <c r="M92" s="116"/>
      <c r="N92" s="116"/>
      <c r="O92" s="116"/>
      <c r="P92" s="116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18" s="67" customFormat="1" ht="15.75" customHeight="1">
      <c r="A93" s="160"/>
      <c r="B93" s="161"/>
      <c r="C93" s="194">
        <v>424</v>
      </c>
      <c r="D93" s="161"/>
      <c r="E93" s="54" t="s">
        <v>72</v>
      </c>
      <c r="F93" s="75">
        <f>'[2]Druhova'!G89</f>
        <v>0</v>
      </c>
      <c r="G93" s="75">
        <f>'[2]Druhova'!B89</f>
        <v>0</v>
      </c>
      <c r="H93" s="75">
        <f>'[2]Druhova'!C89</f>
        <v>0</v>
      </c>
      <c r="I93" s="75">
        <f>'[2]Druhova'!D89</f>
        <v>0</v>
      </c>
      <c r="J93" s="75">
        <f t="shared" si="2"/>
      </c>
      <c r="K93" s="165">
        <f t="shared" si="3"/>
      </c>
      <c r="L93" s="159"/>
      <c r="M93" s="159"/>
      <c r="N93" s="159"/>
      <c r="O93" s="159"/>
      <c r="P93" s="159"/>
      <c r="Q93" s="159"/>
      <c r="R93" s="159"/>
    </row>
    <row r="94" spans="1:18" s="67" customFormat="1" ht="17.25" customHeight="1" thickBot="1">
      <c r="A94" s="167"/>
      <c r="B94" s="175">
        <v>42</v>
      </c>
      <c r="C94" s="195"/>
      <c r="D94" s="175"/>
      <c r="E94" s="77" t="s">
        <v>73</v>
      </c>
      <c r="F94" s="181">
        <f>'[2]Druhova'!G90</f>
        <v>82682.808</v>
      </c>
      <c r="G94" s="182">
        <f>'[2]Druhova'!B90</f>
        <v>46647</v>
      </c>
      <c r="H94" s="182">
        <f>'[2]Druhova'!C90</f>
        <v>46647</v>
      </c>
      <c r="I94" s="182">
        <f>'[2]Druhova'!D90</f>
        <v>0</v>
      </c>
      <c r="J94" s="182">
        <f t="shared" si="2"/>
        <v>0</v>
      </c>
      <c r="K94" s="183">
        <f t="shared" si="3"/>
        <v>0</v>
      </c>
      <c r="L94" s="159"/>
      <c r="M94" s="159"/>
      <c r="N94" s="159"/>
      <c r="O94" s="159"/>
      <c r="P94" s="159"/>
      <c r="Q94" s="159"/>
      <c r="R94" s="159"/>
    </row>
    <row r="95" spans="1:18" s="67" customFormat="1" ht="24.75" customHeight="1" thickBot="1">
      <c r="A95" s="184">
        <v>4</v>
      </c>
      <c r="B95" s="185"/>
      <c r="C95" s="212"/>
      <c r="D95" s="185"/>
      <c r="E95" s="213" t="s">
        <v>74</v>
      </c>
      <c r="F95" s="110">
        <f>'[2]Druhova'!G91</f>
        <v>165215.45729</v>
      </c>
      <c r="G95" s="72">
        <f>'[2]Druhova'!B91</f>
        <v>109398</v>
      </c>
      <c r="H95" s="72">
        <f>'[2]Druhova'!C91</f>
        <v>109398</v>
      </c>
      <c r="I95" s="72">
        <f>'[2]Druhova'!D91</f>
        <v>15534.80023</v>
      </c>
      <c r="J95" s="72">
        <f t="shared" si="2"/>
        <v>14.200259812793654</v>
      </c>
      <c r="K95" s="189">
        <f t="shared" si="3"/>
        <v>9.402752311929277</v>
      </c>
      <c r="L95" s="159"/>
      <c r="M95" s="159"/>
      <c r="N95" s="159"/>
      <c r="O95" s="159"/>
      <c r="P95" s="159"/>
      <c r="Q95" s="159"/>
      <c r="R95" s="159"/>
    </row>
    <row r="96" spans="1:18" s="67" customFormat="1" ht="30" customHeight="1" thickBot="1">
      <c r="A96" s="214" t="s">
        <v>75</v>
      </c>
      <c r="B96" s="185"/>
      <c r="C96" s="212"/>
      <c r="D96" s="185"/>
      <c r="E96" s="213" t="s">
        <v>76</v>
      </c>
      <c r="F96" s="110">
        <f>'[2]Druhova'!G92</f>
        <v>171130.54081</v>
      </c>
      <c r="G96" s="72">
        <f>'[2]Druhova'!B92</f>
        <v>112398</v>
      </c>
      <c r="H96" s="72">
        <f>'[2]Druhova'!C92</f>
        <v>112398</v>
      </c>
      <c r="I96" s="72">
        <f>'[2]Druhova'!D92</f>
        <v>26865.52603</v>
      </c>
      <c r="J96" s="72">
        <f t="shared" si="2"/>
        <v>23.902138854783892</v>
      </c>
      <c r="K96" s="189">
        <f t="shared" si="3"/>
        <v>15.698849488138892</v>
      </c>
      <c r="L96" s="159"/>
      <c r="M96" s="159"/>
      <c r="N96" s="159"/>
      <c r="O96" s="159"/>
      <c r="P96" s="159"/>
      <c r="Q96" s="159"/>
      <c r="R96" s="159"/>
    </row>
    <row r="97" spans="1:18" s="67" customFormat="1" ht="2.25" customHeight="1" thickBot="1">
      <c r="A97" s="215"/>
      <c r="B97" s="216"/>
      <c r="C97" s="216"/>
      <c r="D97" s="217"/>
      <c r="E97" s="218"/>
      <c r="F97" s="219">
        <f>'[2]Druhova'!G93</f>
        <v>0</v>
      </c>
      <c r="G97" s="219">
        <f>'[2]Druhova'!B93</f>
        <v>0</v>
      </c>
      <c r="H97" s="219">
        <f>'[2]Druhova'!C93</f>
        <v>0</v>
      </c>
      <c r="I97" s="219">
        <f>'[2]Druhova'!D93</f>
        <v>0</v>
      </c>
      <c r="J97" s="219">
        <f t="shared" si="2"/>
      </c>
      <c r="K97" s="220">
        <f t="shared" si="3"/>
      </c>
      <c r="L97" s="159"/>
      <c r="M97" s="159"/>
      <c r="N97" s="159"/>
      <c r="O97" s="159"/>
      <c r="P97" s="159"/>
      <c r="Q97" s="159"/>
      <c r="R97" s="159"/>
    </row>
    <row r="98" spans="1:18" s="67" customFormat="1" ht="19.5" customHeight="1" thickBot="1">
      <c r="A98" s="184" t="s">
        <v>77</v>
      </c>
      <c r="B98" s="185"/>
      <c r="C98" s="212"/>
      <c r="D98" s="185"/>
      <c r="E98" s="221" t="s">
        <v>78</v>
      </c>
      <c r="F98" s="222">
        <f>'[2]Druhova'!G94</f>
        <v>171130.54081</v>
      </c>
      <c r="G98" s="219">
        <f>'[2]Druhova'!B94</f>
        <v>112398</v>
      </c>
      <c r="H98" s="219">
        <f>'[2]Druhova'!C94</f>
        <v>112398</v>
      </c>
      <c r="I98" s="219">
        <f>'[2]Druhova'!D94</f>
        <v>26865.52603</v>
      </c>
      <c r="J98" s="219">
        <f t="shared" si="2"/>
        <v>23.902138854783892</v>
      </c>
      <c r="K98" s="220">
        <f t="shared" si="3"/>
        <v>15.698849488138892</v>
      </c>
      <c r="L98" s="159"/>
      <c r="M98" s="159"/>
      <c r="N98" s="159"/>
      <c r="O98" s="159"/>
      <c r="P98" s="159"/>
      <c r="Q98" s="159"/>
      <c r="R98" s="159"/>
    </row>
    <row r="99" spans="1:18" s="67" customFormat="1" ht="16.5" customHeight="1">
      <c r="A99" s="223"/>
      <c r="B99" s="196"/>
      <c r="C99" s="197"/>
      <c r="D99" s="196"/>
      <c r="E99" s="224" t="s">
        <v>79</v>
      </c>
      <c r="F99" s="75">
        <f>'[2]Druhova'!G95</f>
        <v>0</v>
      </c>
      <c r="G99" s="75">
        <f>'[2]Druhova'!B95</f>
        <v>0</v>
      </c>
      <c r="H99" s="75">
        <f>'[2]Druhova'!C95</f>
        <v>0</v>
      </c>
      <c r="I99" s="75">
        <f>'[2]Druhova'!D95</f>
        <v>0</v>
      </c>
      <c r="J99" s="75">
        <f t="shared" si="2"/>
      </c>
      <c r="K99" s="165">
        <f t="shared" si="3"/>
      </c>
      <c r="L99" s="159"/>
      <c r="M99" s="159"/>
      <c r="N99" s="159"/>
      <c r="O99" s="159"/>
      <c r="P99" s="159"/>
      <c r="Q99" s="159"/>
      <c r="R99" s="159"/>
    </row>
    <row r="100" spans="1:18" s="67" customFormat="1" ht="16.5" customHeight="1">
      <c r="A100" s="167"/>
      <c r="B100" s="175"/>
      <c r="C100" s="194">
        <v>501</v>
      </c>
      <c r="D100" s="161"/>
      <c r="E100" s="54" t="s">
        <v>80</v>
      </c>
      <c r="F100" s="75">
        <f>'[2]Druhova'!G96</f>
        <v>522924.979</v>
      </c>
      <c r="G100" s="75">
        <f>'[2]Druhova'!B96</f>
        <v>468597</v>
      </c>
      <c r="H100" s="75">
        <f>'[2]Druhova'!C96</f>
        <v>507308.762</v>
      </c>
      <c r="I100" s="75">
        <f>'[2]Druhova'!D96</f>
        <v>513788.158</v>
      </c>
      <c r="J100" s="75">
        <f t="shared" si="2"/>
        <v>101.27720955862378</v>
      </c>
      <c r="K100" s="165">
        <f t="shared" si="3"/>
        <v>98.2527472645364</v>
      </c>
      <c r="L100" s="159"/>
      <c r="M100" s="159"/>
      <c r="N100" s="159"/>
      <c r="O100" s="159"/>
      <c r="P100" s="159"/>
      <c r="Q100" s="159"/>
      <c r="R100" s="159"/>
    </row>
    <row r="101" spans="1:18" s="67" customFormat="1" ht="22.5" customHeight="1">
      <c r="A101" s="167"/>
      <c r="B101" s="175"/>
      <c r="C101" s="194"/>
      <c r="D101" s="161">
        <v>5011</v>
      </c>
      <c r="E101" s="54" t="s">
        <v>231</v>
      </c>
      <c r="F101" s="75">
        <f>'[2]Druhova'!G97</f>
        <v>521373.235</v>
      </c>
      <c r="G101" s="75">
        <f>'[2]Druhova'!B97</f>
        <v>467043</v>
      </c>
      <c r="H101" s="75">
        <f>'[2]Druhova'!C97</f>
        <v>505754.762</v>
      </c>
      <c r="I101" s="75">
        <f>'[2]Druhova'!D97</f>
        <v>512235.794</v>
      </c>
      <c r="J101" s="75">
        <f t="shared" si="2"/>
        <v>101.28145743489807</v>
      </c>
      <c r="K101" s="165">
        <f t="shared" si="3"/>
        <v>98.24742806369797</v>
      </c>
      <c r="L101" s="159"/>
      <c r="M101" s="159"/>
      <c r="N101" s="159"/>
      <c r="O101" s="159"/>
      <c r="P101" s="159"/>
      <c r="Q101" s="159"/>
      <c r="R101" s="159"/>
    </row>
    <row r="102" spans="1:18" s="67" customFormat="1" ht="22.5" customHeight="1">
      <c r="A102" s="167"/>
      <c r="B102" s="175"/>
      <c r="C102" s="194"/>
      <c r="D102" s="161">
        <v>5012</v>
      </c>
      <c r="E102" s="54" t="s">
        <v>81</v>
      </c>
      <c r="F102" s="75">
        <f>'[2]Druhova'!G98</f>
        <v>0</v>
      </c>
      <c r="G102" s="75">
        <f>'[2]Druhova'!B98</f>
        <v>0</v>
      </c>
      <c r="H102" s="75">
        <f>'[2]Druhova'!C98</f>
        <v>0</v>
      </c>
      <c r="I102" s="75">
        <f>'[2]Druhova'!D98</f>
        <v>0</v>
      </c>
      <c r="J102" s="75">
        <f t="shared" si="2"/>
      </c>
      <c r="K102" s="165">
        <f t="shared" si="3"/>
      </c>
      <c r="L102" s="159"/>
      <c r="M102" s="159"/>
      <c r="N102" s="159"/>
      <c r="O102" s="159"/>
      <c r="P102" s="159"/>
      <c r="Q102" s="159"/>
      <c r="R102" s="159"/>
    </row>
    <row r="103" spans="1:18" s="67" customFormat="1" ht="22.5" customHeight="1">
      <c r="A103" s="167"/>
      <c r="B103" s="175"/>
      <c r="C103" s="194"/>
      <c r="D103" s="161">
        <v>5013</v>
      </c>
      <c r="E103" s="54" t="s">
        <v>82</v>
      </c>
      <c r="F103" s="75">
        <f>'[2]Druhova'!G99</f>
        <v>0</v>
      </c>
      <c r="G103" s="75">
        <f>'[2]Druhova'!B99</f>
        <v>0</v>
      </c>
      <c r="H103" s="75">
        <f>'[2]Druhova'!C99</f>
        <v>0</v>
      </c>
      <c r="I103" s="75">
        <f>'[2]Druhova'!D99</f>
        <v>0</v>
      </c>
      <c r="J103" s="75">
        <f t="shared" si="2"/>
      </c>
      <c r="K103" s="165">
        <f t="shared" si="3"/>
      </c>
      <c r="L103" s="159"/>
      <c r="M103" s="159"/>
      <c r="N103" s="159"/>
      <c r="O103" s="159"/>
      <c r="P103" s="159"/>
      <c r="Q103" s="159"/>
      <c r="R103" s="159"/>
    </row>
    <row r="104" spans="1:18" s="67" customFormat="1" ht="34.5" customHeight="1">
      <c r="A104" s="167"/>
      <c r="B104" s="175"/>
      <c r="C104" s="194"/>
      <c r="D104" s="161">
        <v>5014</v>
      </c>
      <c r="E104" s="54" t="s">
        <v>83</v>
      </c>
      <c r="F104" s="75">
        <f>'[2]Druhova'!G100</f>
        <v>1551.744</v>
      </c>
      <c r="G104" s="75">
        <f>'[2]Druhova'!B100</f>
        <v>1554</v>
      </c>
      <c r="H104" s="75">
        <f>'[2]Druhova'!C100</f>
        <v>1554</v>
      </c>
      <c r="I104" s="75">
        <f>'[2]Druhova'!D100</f>
        <v>1552.364</v>
      </c>
      <c r="J104" s="75">
        <f t="shared" si="2"/>
        <v>99.89472329472329</v>
      </c>
      <c r="K104" s="165">
        <f t="shared" si="3"/>
        <v>100.03995504413099</v>
      </c>
      <c r="L104" s="159"/>
      <c r="M104" s="159"/>
      <c r="N104" s="159"/>
      <c r="O104" s="159"/>
      <c r="P104" s="159"/>
      <c r="Q104" s="159"/>
      <c r="R104" s="159"/>
    </row>
    <row r="105" spans="1:18" s="67" customFormat="1" ht="16.5" customHeight="1">
      <c r="A105" s="167"/>
      <c r="B105" s="175"/>
      <c r="C105" s="194"/>
      <c r="D105" s="161">
        <v>5019</v>
      </c>
      <c r="E105" s="54" t="s">
        <v>84</v>
      </c>
      <c r="F105" s="75">
        <f>'[2]Druhova'!G101</f>
        <v>0</v>
      </c>
      <c r="G105" s="75">
        <f>'[2]Druhova'!B101</f>
        <v>0</v>
      </c>
      <c r="H105" s="75">
        <f>'[2]Druhova'!C101</f>
        <v>0</v>
      </c>
      <c r="I105" s="75">
        <f>'[2]Druhova'!D101</f>
        <v>0</v>
      </c>
      <c r="J105" s="75">
        <f t="shared" si="2"/>
      </c>
      <c r="K105" s="165">
        <f t="shared" si="3"/>
      </c>
      <c r="L105" s="159"/>
      <c r="M105" s="159"/>
      <c r="N105" s="159"/>
      <c r="O105" s="159"/>
      <c r="P105" s="159"/>
      <c r="Q105" s="159"/>
      <c r="R105" s="159"/>
    </row>
    <row r="106" spans="1:18" s="67" customFormat="1" ht="16.5" customHeight="1">
      <c r="A106" s="167"/>
      <c r="B106" s="175"/>
      <c r="C106" s="194">
        <v>502</v>
      </c>
      <c r="D106" s="161"/>
      <c r="E106" s="54" t="s">
        <v>85</v>
      </c>
      <c r="F106" s="75">
        <f>'[2]Druhova'!G102</f>
        <v>37148.047</v>
      </c>
      <c r="G106" s="75">
        <f>'[2]Druhova'!B102</f>
        <v>39063</v>
      </c>
      <c r="H106" s="75">
        <f>'[2]Druhova'!C102</f>
        <v>40625.5</v>
      </c>
      <c r="I106" s="75">
        <f>'[2]Druhova'!D102</f>
        <v>40685.716</v>
      </c>
      <c r="J106" s="75">
        <f t="shared" si="2"/>
        <v>100.14822217572707</v>
      </c>
      <c r="K106" s="165">
        <f t="shared" si="3"/>
        <v>109.52316281929977</v>
      </c>
      <c r="L106" s="159"/>
      <c r="M106" s="159"/>
      <c r="N106" s="159"/>
      <c r="O106" s="159"/>
      <c r="P106" s="159"/>
      <c r="Q106" s="159"/>
      <c r="R106" s="159"/>
    </row>
    <row r="107" spans="1:18" s="67" customFormat="1" ht="16.5" customHeight="1">
      <c r="A107" s="167"/>
      <c r="B107" s="175"/>
      <c r="C107" s="194"/>
      <c r="D107" s="161">
        <v>5021</v>
      </c>
      <c r="E107" s="54" t="s">
        <v>86</v>
      </c>
      <c r="F107" s="75">
        <f>'[2]Druhova'!G103</f>
        <v>34844.761</v>
      </c>
      <c r="G107" s="75">
        <f>'[2]Druhova'!B103</f>
        <v>39063</v>
      </c>
      <c r="H107" s="75">
        <f>'[2]Druhova'!C103</f>
        <v>38909.5</v>
      </c>
      <c r="I107" s="75">
        <f>'[2]Druhova'!D103</f>
        <v>38340.341</v>
      </c>
      <c r="J107" s="75">
        <f t="shared" si="2"/>
        <v>98.53722355722896</v>
      </c>
      <c r="K107" s="165">
        <f t="shared" si="3"/>
        <v>110.03186677044508</v>
      </c>
      <c r="L107" s="159"/>
      <c r="M107" s="159"/>
      <c r="N107" s="159"/>
      <c r="O107" s="159"/>
      <c r="P107" s="159"/>
      <c r="Q107" s="159"/>
      <c r="R107" s="159"/>
    </row>
    <row r="108" spans="1:18" s="67" customFormat="1" ht="22.5" customHeight="1">
      <c r="A108" s="167"/>
      <c r="B108" s="175"/>
      <c r="C108" s="194"/>
      <c r="D108" s="161">
        <v>5022</v>
      </c>
      <c r="E108" s="54" t="s">
        <v>87</v>
      </c>
      <c r="F108" s="75">
        <f>'[2]Druhova'!G104</f>
        <v>0</v>
      </c>
      <c r="G108" s="75">
        <f>'[2]Druhova'!B104</f>
        <v>0</v>
      </c>
      <c r="H108" s="75">
        <f>'[2]Druhova'!C104</f>
        <v>0</v>
      </c>
      <c r="I108" s="75">
        <f>'[2]Druhova'!D104</f>
        <v>0</v>
      </c>
      <c r="J108" s="75">
        <f t="shared" si="2"/>
      </c>
      <c r="K108" s="165">
        <f t="shared" si="3"/>
      </c>
      <c r="L108" s="159"/>
      <c r="M108" s="159"/>
      <c r="N108" s="159"/>
      <c r="O108" s="159"/>
      <c r="P108" s="159"/>
      <c r="Q108" s="159"/>
      <c r="R108" s="159"/>
    </row>
    <row r="109" spans="1:18" s="67" customFormat="1" ht="12.75">
      <c r="A109" s="167"/>
      <c r="B109" s="175"/>
      <c r="C109" s="194"/>
      <c r="D109" s="161">
        <v>5023</v>
      </c>
      <c r="E109" s="54" t="s">
        <v>88</v>
      </c>
      <c r="F109" s="75">
        <f>'[2]Druhova'!G105</f>
        <v>0</v>
      </c>
      <c r="G109" s="75">
        <f>'[2]Druhova'!B105</f>
        <v>0</v>
      </c>
      <c r="H109" s="75">
        <f>'[2]Druhova'!C105</f>
        <v>0</v>
      </c>
      <c r="I109" s="75">
        <f>'[2]Druhova'!D105</f>
        <v>0</v>
      </c>
      <c r="J109" s="75">
        <f t="shared" si="2"/>
      </c>
      <c r="K109" s="165">
        <f t="shared" si="3"/>
      </c>
      <c r="L109" s="159"/>
      <c r="M109" s="159"/>
      <c r="N109" s="159"/>
      <c r="O109" s="159"/>
      <c r="P109" s="159"/>
      <c r="Q109" s="159"/>
      <c r="R109" s="159"/>
    </row>
    <row r="110" spans="1:18" s="67" customFormat="1" ht="12.75">
      <c r="A110" s="167"/>
      <c r="B110" s="175"/>
      <c r="C110" s="194"/>
      <c r="D110" s="161">
        <v>5024</v>
      </c>
      <c r="E110" s="54" t="s">
        <v>89</v>
      </c>
      <c r="F110" s="75">
        <f>'[2]Druhova'!G106</f>
        <v>2303.286</v>
      </c>
      <c r="G110" s="75">
        <f>'[2]Druhova'!B106</f>
        <v>0</v>
      </c>
      <c r="H110" s="75">
        <f>'[2]Druhova'!C106</f>
        <v>1716</v>
      </c>
      <c r="I110" s="75">
        <f>'[2]Druhova'!D106</f>
        <v>2345.375</v>
      </c>
      <c r="J110" s="75">
        <f t="shared" si="2"/>
        <v>136.6768648018648</v>
      </c>
      <c r="K110" s="165">
        <f t="shared" si="3"/>
        <v>101.8273458007386</v>
      </c>
      <c r="L110" s="159"/>
      <c r="M110" s="159"/>
      <c r="N110" s="159"/>
      <c r="O110" s="159"/>
      <c r="P110" s="159"/>
      <c r="Q110" s="159"/>
      <c r="R110" s="159"/>
    </row>
    <row r="111" spans="1:18" s="67" customFormat="1" ht="12.75">
      <c r="A111" s="167"/>
      <c r="B111" s="175"/>
      <c r="C111" s="194"/>
      <c r="D111" s="161">
        <v>5025</v>
      </c>
      <c r="E111" s="54" t="s">
        <v>90</v>
      </c>
      <c r="F111" s="75">
        <f>'[2]Druhova'!G107</f>
        <v>0</v>
      </c>
      <c r="G111" s="75">
        <f>'[2]Druhova'!B107</f>
        <v>0</v>
      </c>
      <c r="H111" s="75">
        <f>'[2]Druhova'!C107</f>
        <v>0</v>
      </c>
      <c r="I111" s="75">
        <f>'[2]Druhova'!D107</f>
        <v>0</v>
      </c>
      <c r="J111" s="75">
        <f t="shared" si="2"/>
      </c>
      <c r="K111" s="165">
        <f t="shared" si="3"/>
      </c>
      <c r="L111" s="159"/>
      <c r="M111" s="159"/>
      <c r="N111" s="159"/>
      <c r="O111" s="159"/>
      <c r="P111" s="159"/>
      <c r="Q111" s="159"/>
      <c r="R111" s="159"/>
    </row>
    <row r="112" spans="1:18" s="67" customFormat="1" ht="12.75">
      <c r="A112" s="167"/>
      <c r="B112" s="175"/>
      <c r="C112" s="194"/>
      <c r="D112" s="161">
        <v>5026</v>
      </c>
      <c r="E112" s="54" t="s">
        <v>91</v>
      </c>
      <c r="F112" s="75">
        <f>'[2]Druhova'!G108</f>
        <v>0</v>
      </c>
      <c r="G112" s="75">
        <f>'[2]Druhova'!B108</f>
        <v>0</v>
      </c>
      <c r="H112" s="75">
        <f>'[2]Druhova'!C108</f>
        <v>0</v>
      </c>
      <c r="I112" s="75">
        <f>'[2]Druhova'!D108</f>
        <v>0</v>
      </c>
      <c r="J112" s="75">
        <f t="shared" si="2"/>
      </c>
      <c r="K112" s="165">
        <f t="shared" si="3"/>
      </c>
      <c r="L112" s="159"/>
      <c r="M112" s="159"/>
      <c r="N112" s="159"/>
      <c r="O112" s="159"/>
      <c r="P112" s="159"/>
      <c r="Q112" s="159"/>
      <c r="R112" s="159"/>
    </row>
    <row r="113" spans="1:18" s="67" customFormat="1" ht="34.5" customHeight="1">
      <c r="A113" s="167"/>
      <c r="B113" s="175"/>
      <c r="C113" s="194"/>
      <c r="D113" s="161">
        <v>5027</v>
      </c>
      <c r="E113" s="54" t="s">
        <v>92</v>
      </c>
      <c r="F113" s="75">
        <f>'[2]Druhova'!G109</f>
        <v>0</v>
      </c>
      <c r="G113" s="75">
        <f>'[2]Druhova'!B109</f>
        <v>0</v>
      </c>
      <c r="H113" s="75">
        <f>'[2]Druhova'!C109</f>
        <v>0</v>
      </c>
      <c r="I113" s="75">
        <f>'[2]Druhova'!D109</f>
        <v>0</v>
      </c>
      <c r="J113" s="75">
        <f t="shared" si="2"/>
      </c>
      <c r="K113" s="165">
        <f t="shared" si="3"/>
      </c>
      <c r="L113" s="159"/>
      <c r="M113" s="159"/>
      <c r="N113" s="159"/>
      <c r="O113" s="159"/>
      <c r="P113" s="159"/>
      <c r="Q113" s="159"/>
      <c r="R113" s="159"/>
    </row>
    <row r="114" spans="1:18" s="67" customFormat="1" ht="22.5" customHeight="1">
      <c r="A114" s="167"/>
      <c r="B114" s="175"/>
      <c r="C114" s="194"/>
      <c r="D114" s="161">
        <v>5029</v>
      </c>
      <c r="E114" s="54" t="s">
        <v>93</v>
      </c>
      <c r="F114" s="75">
        <f>'[2]Druhova'!G110</f>
        <v>0</v>
      </c>
      <c r="G114" s="75">
        <f>'[2]Druhova'!B110</f>
        <v>0</v>
      </c>
      <c r="H114" s="75">
        <f>'[2]Druhova'!C110</f>
        <v>0</v>
      </c>
      <c r="I114" s="75">
        <f>'[2]Druhova'!D110</f>
        <v>0</v>
      </c>
      <c r="J114" s="75">
        <f t="shared" si="2"/>
      </c>
      <c r="K114" s="165">
        <f t="shared" si="3"/>
      </c>
      <c r="L114" s="159"/>
      <c r="M114" s="159"/>
      <c r="N114" s="159"/>
      <c r="O114" s="159"/>
      <c r="P114" s="159"/>
      <c r="Q114" s="159"/>
      <c r="R114" s="159"/>
    </row>
    <row r="115" spans="1:28" ht="12.75">
      <c r="A115" s="167"/>
      <c r="B115" s="175"/>
      <c r="C115" s="194">
        <v>503</v>
      </c>
      <c r="D115" s="161"/>
      <c r="E115" s="54" t="s">
        <v>232</v>
      </c>
      <c r="F115" s="75">
        <f>'[2]Druhova'!G111</f>
        <v>180801.007</v>
      </c>
      <c r="G115" s="75">
        <f>'[2]Druhova'!B111</f>
        <v>172517</v>
      </c>
      <c r="H115" s="75">
        <f>'[2]Druhova'!C111</f>
        <v>185682.756</v>
      </c>
      <c r="I115" s="75">
        <f>'[2]Druhova'!D111</f>
        <v>177517.342</v>
      </c>
      <c r="J115" s="75">
        <f t="shared" si="2"/>
        <v>95.60249202677711</v>
      </c>
      <c r="K115" s="165">
        <f t="shared" si="3"/>
        <v>98.18382372173402</v>
      </c>
      <c r="L115" s="116"/>
      <c r="M115" s="116"/>
      <c r="N115" s="116"/>
      <c r="O115" s="116"/>
      <c r="P115" s="116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34.5" customHeight="1">
      <c r="A116" s="167"/>
      <c r="B116" s="175"/>
      <c r="C116" s="194"/>
      <c r="D116" s="161" t="s">
        <v>94</v>
      </c>
      <c r="E116" s="54" t="s">
        <v>95</v>
      </c>
      <c r="F116" s="75">
        <f>'[2]Druhova'!G112</f>
        <v>180801.007</v>
      </c>
      <c r="G116" s="75">
        <f>'[2]Druhova'!B112</f>
        <v>172517</v>
      </c>
      <c r="H116" s="75">
        <f>'[2]Druhova'!C112</f>
        <v>185682.756</v>
      </c>
      <c r="I116" s="75">
        <f>'[2]Druhova'!D112</f>
        <v>177517.342</v>
      </c>
      <c r="J116" s="75">
        <f t="shared" si="2"/>
        <v>95.60249202677711</v>
      </c>
      <c r="K116" s="165">
        <f t="shared" si="3"/>
        <v>98.18382372173402</v>
      </c>
      <c r="L116" s="116"/>
      <c r="M116" s="116"/>
      <c r="N116" s="116"/>
      <c r="O116" s="116"/>
      <c r="P116" s="116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6.5" customHeight="1">
      <c r="A117" s="167"/>
      <c r="B117" s="175"/>
      <c r="C117" s="194">
        <v>504</v>
      </c>
      <c r="D117" s="161"/>
      <c r="E117" s="54" t="s">
        <v>96</v>
      </c>
      <c r="F117" s="75">
        <f>'[2]Druhova'!G113</f>
        <v>0</v>
      </c>
      <c r="G117" s="75">
        <f>'[2]Druhova'!B113</f>
        <v>0</v>
      </c>
      <c r="H117" s="75">
        <f>'[2]Druhova'!C113</f>
        <v>0</v>
      </c>
      <c r="I117" s="75">
        <f>'[2]Druhova'!D113</f>
        <v>0</v>
      </c>
      <c r="J117" s="75">
        <f t="shared" si="2"/>
      </c>
      <c r="K117" s="165">
        <f t="shared" si="3"/>
      </c>
      <c r="L117" s="116"/>
      <c r="M117" s="116"/>
      <c r="N117" s="116"/>
      <c r="O117" s="116"/>
      <c r="P117" s="116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6.5" customHeight="1">
      <c r="A118" s="167"/>
      <c r="B118" s="175"/>
      <c r="C118" s="194">
        <v>505</v>
      </c>
      <c r="D118" s="161"/>
      <c r="E118" s="54" t="s">
        <v>97</v>
      </c>
      <c r="F118" s="75">
        <f>'[2]Druhova'!G114</f>
        <v>0</v>
      </c>
      <c r="G118" s="75">
        <f>'[2]Druhova'!B114</f>
        <v>0</v>
      </c>
      <c r="H118" s="75">
        <f>'[2]Druhova'!C114</f>
        <v>0</v>
      </c>
      <c r="I118" s="75">
        <f>'[2]Druhova'!D114</f>
        <v>0</v>
      </c>
      <c r="J118" s="75">
        <f t="shared" si="2"/>
      </c>
      <c r="K118" s="165">
        <f t="shared" si="3"/>
      </c>
      <c r="L118" s="116"/>
      <c r="M118" s="116"/>
      <c r="N118" s="116"/>
      <c r="O118" s="116"/>
      <c r="P118" s="116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23.25" customHeight="1">
      <c r="A119" s="167"/>
      <c r="B119" s="175">
        <v>50</v>
      </c>
      <c r="C119" s="194"/>
      <c r="D119" s="161"/>
      <c r="E119" s="225" t="s">
        <v>98</v>
      </c>
      <c r="F119" s="172">
        <f>'[2]Druhova'!G115</f>
        <v>740874.033</v>
      </c>
      <c r="G119" s="172">
        <f>'[2]Druhova'!B115</f>
        <v>680177</v>
      </c>
      <c r="H119" s="172">
        <f>'[2]Druhova'!C115</f>
        <v>733617.018</v>
      </c>
      <c r="I119" s="172">
        <f>'[2]Druhova'!D115</f>
        <v>731991.216</v>
      </c>
      <c r="J119" s="172">
        <f t="shared" si="2"/>
        <v>99.77838545724684</v>
      </c>
      <c r="K119" s="173">
        <f t="shared" si="3"/>
        <v>98.80103545213602</v>
      </c>
      <c r="L119" s="116"/>
      <c r="M119" s="116"/>
      <c r="N119" s="116"/>
      <c r="O119" s="116"/>
      <c r="P119" s="116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8" customHeight="1">
      <c r="A120" s="167"/>
      <c r="B120" s="175"/>
      <c r="C120" s="161">
        <v>513</v>
      </c>
      <c r="D120" s="161"/>
      <c r="E120" s="54" t="s">
        <v>99</v>
      </c>
      <c r="F120" s="75">
        <f>'[2]Druhova'!G116</f>
        <v>12772.33135</v>
      </c>
      <c r="G120" s="75">
        <f>'[2]Druhova'!B116</f>
        <v>6623</v>
      </c>
      <c r="H120" s="75">
        <f>'[2]Druhova'!C116</f>
        <v>10477.046</v>
      </c>
      <c r="I120" s="75">
        <f>'[2]Druhova'!D116</f>
        <v>8556.43731</v>
      </c>
      <c r="J120" s="75">
        <f t="shared" si="2"/>
        <v>81.66841407396703</v>
      </c>
      <c r="K120" s="165">
        <f t="shared" si="3"/>
        <v>66.99197723209708</v>
      </c>
      <c r="L120" s="116"/>
      <c r="M120" s="116"/>
      <c r="N120" s="116"/>
      <c r="O120" s="116"/>
      <c r="P120" s="116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6.5" customHeight="1">
      <c r="A121" s="167"/>
      <c r="B121" s="175"/>
      <c r="C121" s="161">
        <v>514</v>
      </c>
      <c r="D121" s="161"/>
      <c r="E121" s="54" t="s">
        <v>100</v>
      </c>
      <c r="F121" s="75">
        <f>'[2]Druhova'!G117</f>
        <v>76.44713</v>
      </c>
      <c r="G121" s="75">
        <f>'[2]Druhova'!B117</f>
        <v>123</v>
      </c>
      <c r="H121" s="75">
        <f>'[2]Druhova'!C117</f>
        <v>83</v>
      </c>
      <c r="I121" s="75">
        <f>'[2]Druhova'!D117</f>
        <v>35.2834</v>
      </c>
      <c r="J121" s="75">
        <f t="shared" si="2"/>
        <v>42.51012048192771</v>
      </c>
      <c r="K121" s="165">
        <f t="shared" si="3"/>
        <v>46.15398903791418</v>
      </c>
      <c r="L121" s="116"/>
      <c r="M121" s="116"/>
      <c r="N121" s="116"/>
      <c r="O121" s="116"/>
      <c r="P121" s="116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6.5" customHeight="1">
      <c r="A122" s="167"/>
      <c r="B122" s="175"/>
      <c r="C122" s="161">
        <v>515</v>
      </c>
      <c r="D122" s="161"/>
      <c r="E122" s="54" t="s">
        <v>101</v>
      </c>
      <c r="F122" s="75">
        <f>'[2]Druhova'!G118</f>
        <v>23671.06483</v>
      </c>
      <c r="G122" s="75">
        <f>'[2]Druhova'!B118</f>
        <v>21618</v>
      </c>
      <c r="H122" s="75">
        <f>'[2]Druhova'!C118</f>
        <v>23121.05</v>
      </c>
      <c r="I122" s="75">
        <f>'[2]Druhova'!D118</f>
        <v>22311.26341</v>
      </c>
      <c r="J122" s="75">
        <f t="shared" si="2"/>
        <v>96.49762190730956</v>
      </c>
      <c r="K122" s="165">
        <f t="shared" si="3"/>
        <v>94.25542775635243</v>
      </c>
      <c r="L122" s="116"/>
      <c r="M122" s="116"/>
      <c r="N122" s="116"/>
      <c r="O122" s="116"/>
      <c r="P122" s="116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6.5" customHeight="1">
      <c r="A123" s="167"/>
      <c r="B123" s="175"/>
      <c r="C123" s="161">
        <v>516</v>
      </c>
      <c r="D123" s="161"/>
      <c r="E123" s="54" t="s">
        <v>102</v>
      </c>
      <c r="F123" s="75">
        <f>'[2]Druhova'!G119</f>
        <v>232018.85439</v>
      </c>
      <c r="G123" s="75">
        <f>'[2]Druhova'!B119</f>
        <v>181749</v>
      </c>
      <c r="H123" s="75">
        <f>'[2]Druhova'!C119</f>
        <v>265762.762</v>
      </c>
      <c r="I123" s="75">
        <f>'[2]Druhova'!D119</f>
        <v>206751.87803</v>
      </c>
      <c r="J123" s="75">
        <f t="shared" si="2"/>
        <v>77.795653715399</v>
      </c>
      <c r="K123" s="165">
        <f t="shared" si="3"/>
        <v>89.1099469366706</v>
      </c>
      <c r="L123" s="116"/>
      <c r="M123" s="116"/>
      <c r="N123" s="116"/>
      <c r="O123" s="116"/>
      <c r="P123" s="116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6.5" customHeight="1">
      <c r="A124" s="167"/>
      <c r="B124" s="175"/>
      <c r="C124" s="161">
        <v>517</v>
      </c>
      <c r="D124" s="161"/>
      <c r="E124" s="54" t="s">
        <v>103</v>
      </c>
      <c r="F124" s="75">
        <f>'[2]Druhova'!G120</f>
        <v>30724.37613</v>
      </c>
      <c r="G124" s="75">
        <f>'[2]Druhova'!B120</f>
        <v>20343</v>
      </c>
      <c r="H124" s="75">
        <f>'[2]Druhova'!C120</f>
        <v>24458.548</v>
      </c>
      <c r="I124" s="75">
        <f>'[2]Druhova'!D120</f>
        <v>19984.24624</v>
      </c>
      <c r="J124" s="75">
        <f t="shared" si="2"/>
        <v>81.70659288523588</v>
      </c>
      <c r="K124" s="165">
        <f t="shared" si="3"/>
        <v>65.04361929252296</v>
      </c>
      <c r="L124" s="116"/>
      <c r="M124" s="116"/>
      <c r="N124" s="116"/>
      <c r="O124" s="116"/>
      <c r="P124" s="116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6.5" customHeight="1">
      <c r="A125" s="167"/>
      <c r="B125" s="175"/>
      <c r="C125" s="161"/>
      <c r="D125" s="161">
        <v>5171</v>
      </c>
      <c r="E125" s="54" t="s">
        <v>104</v>
      </c>
      <c r="F125" s="75">
        <f>'[2]Druhova'!G121</f>
        <v>7584.04899</v>
      </c>
      <c r="G125" s="75">
        <f>'[2]Druhova'!B121</f>
        <v>9746</v>
      </c>
      <c r="H125" s="75">
        <f>'[2]Druhova'!C121</f>
        <v>10347</v>
      </c>
      <c r="I125" s="75">
        <f>'[2]Druhova'!D121</f>
        <v>9285.50614</v>
      </c>
      <c r="J125" s="75">
        <f t="shared" si="2"/>
        <v>89.74104706678264</v>
      </c>
      <c r="K125" s="165">
        <f t="shared" si="3"/>
        <v>122.43468036985874</v>
      </c>
      <c r="L125" s="116"/>
      <c r="M125" s="116"/>
      <c r="N125" s="116"/>
      <c r="O125" s="116"/>
      <c r="P125" s="116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18" s="67" customFormat="1" ht="16.5" customHeight="1">
      <c r="A126" s="167"/>
      <c r="B126" s="175"/>
      <c r="C126" s="161"/>
      <c r="D126" s="161">
        <v>5173</v>
      </c>
      <c r="E126" s="54" t="s">
        <v>105</v>
      </c>
      <c r="F126" s="75">
        <f>'[2]Druhova'!G122</f>
        <v>10198.89014</v>
      </c>
      <c r="G126" s="75">
        <f>'[2]Druhova'!B122</f>
        <v>9655</v>
      </c>
      <c r="H126" s="75">
        <f>'[2]Druhova'!C122</f>
        <v>12698.947</v>
      </c>
      <c r="I126" s="75">
        <f>'[2]Druhova'!D122</f>
        <v>9546.85703</v>
      </c>
      <c r="J126" s="75">
        <f t="shared" si="2"/>
        <v>75.17833588879455</v>
      </c>
      <c r="K126" s="165">
        <f t="shared" si="3"/>
        <v>93.60682288906389</v>
      </c>
      <c r="L126" s="159"/>
      <c r="M126" s="159"/>
      <c r="N126" s="159"/>
      <c r="O126" s="159"/>
      <c r="P126" s="159"/>
      <c r="Q126" s="159"/>
      <c r="R126" s="159"/>
    </row>
    <row r="127" spans="1:28" ht="16.5" customHeight="1">
      <c r="A127" s="167"/>
      <c r="B127" s="175"/>
      <c r="C127" s="161">
        <v>518</v>
      </c>
      <c r="D127" s="161"/>
      <c r="E127" s="54" t="s">
        <v>106</v>
      </c>
      <c r="F127" s="75">
        <f>'[2]Druhova'!G123</f>
        <v>90.23158</v>
      </c>
      <c r="G127" s="75">
        <f>'[2]Druhova'!B123</f>
        <v>0</v>
      </c>
      <c r="H127" s="75">
        <f>'[2]Druhova'!C123</f>
        <v>2480</v>
      </c>
      <c r="I127" s="75">
        <f>'[2]Druhova'!D123</f>
        <v>88.90656</v>
      </c>
      <c r="J127" s="75">
        <f t="shared" si="2"/>
        <v>3.5849419354838705</v>
      </c>
      <c r="K127" s="165">
        <f t="shared" si="3"/>
        <v>98.53153408152667</v>
      </c>
      <c r="L127" s="116"/>
      <c r="M127" s="116"/>
      <c r="N127" s="116"/>
      <c r="O127" s="116"/>
      <c r="P127" s="116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22.5" customHeight="1">
      <c r="A128" s="167"/>
      <c r="B128" s="175"/>
      <c r="C128" s="161">
        <v>519</v>
      </c>
      <c r="D128" s="161"/>
      <c r="E128" s="54" t="s">
        <v>107</v>
      </c>
      <c r="F128" s="75">
        <f>'[2]Druhova'!G124</f>
        <v>450.99597</v>
      </c>
      <c r="G128" s="75">
        <f>'[2]Druhova'!B124</f>
        <v>320</v>
      </c>
      <c r="H128" s="75">
        <f>'[2]Druhova'!C124</f>
        <v>936.098</v>
      </c>
      <c r="I128" s="75">
        <f>'[2]Druhova'!D124</f>
        <v>882.63783</v>
      </c>
      <c r="J128" s="75">
        <f t="shared" si="2"/>
        <v>94.28904131832351</v>
      </c>
      <c r="K128" s="165">
        <f t="shared" si="3"/>
        <v>195.70858471307403</v>
      </c>
      <c r="L128" s="116"/>
      <c r="M128" s="116"/>
      <c r="N128" s="116"/>
      <c r="O128" s="116"/>
      <c r="P128" s="116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7.25" customHeight="1">
      <c r="A129" s="167"/>
      <c r="B129" s="175">
        <v>51</v>
      </c>
      <c r="C129" s="195"/>
      <c r="D129" s="175"/>
      <c r="E129" s="77" t="s">
        <v>108</v>
      </c>
      <c r="F129" s="172">
        <f>'[2]Druhova'!G125</f>
        <v>299804.30138</v>
      </c>
      <c r="G129" s="172">
        <f>'[2]Druhova'!B125</f>
        <v>230776</v>
      </c>
      <c r="H129" s="172">
        <f>'[2]Druhova'!C125</f>
        <v>327318.504</v>
      </c>
      <c r="I129" s="172">
        <f>'[2]Druhova'!D125</f>
        <v>258610.65278</v>
      </c>
      <c r="J129" s="172">
        <f t="shared" si="2"/>
        <v>79.00887044870521</v>
      </c>
      <c r="K129" s="173">
        <f t="shared" si="3"/>
        <v>86.25982068623247</v>
      </c>
      <c r="L129" s="116"/>
      <c r="M129" s="116"/>
      <c r="N129" s="116"/>
      <c r="O129" s="116"/>
      <c r="P129" s="116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2.75">
      <c r="A130" s="167"/>
      <c r="B130" s="175"/>
      <c r="C130" s="161">
        <v>521</v>
      </c>
      <c r="D130" s="161"/>
      <c r="E130" s="54" t="s">
        <v>109</v>
      </c>
      <c r="F130" s="75">
        <f>'[2]Druhova'!G126</f>
        <v>0</v>
      </c>
      <c r="G130" s="75">
        <f>'[2]Druhova'!B126</f>
        <v>0</v>
      </c>
      <c r="H130" s="75">
        <f>'[2]Druhova'!C126</f>
        <v>0</v>
      </c>
      <c r="I130" s="75">
        <f>'[2]Druhova'!D126</f>
        <v>0</v>
      </c>
      <c r="J130" s="75">
        <f t="shared" si="2"/>
      </c>
      <c r="K130" s="165">
        <f t="shared" si="3"/>
      </c>
      <c r="L130" s="116"/>
      <c r="M130" s="116"/>
      <c r="N130" s="116"/>
      <c r="O130" s="116"/>
      <c r="P130" s="116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2.75">
      <c r="A131" s="167"/>
      <c r="B131" s="175"/>
      <c r="C131" s="161">
        <v>522</v>
      </c>
      <c r="D131" s="161"/>
      <c r="E131" s="54" t="s">
        <v>110</v>
      </c>
      <c r="F131" s="75">
        <f>'[2]Druhova'!G127</f>
        <v>0</v>
      </c>
      <c r="G131" s="75">
        <f>'[2]Druhova'!B127</f>
        <v>0</v>
      </c>
      <c r="H131" s="75">
        <f>'[2]Druhova'!C127</f>
        <v>0</v>
      </c>
      <c r="I131" s="75">
        <f>'[2]Druhova'!D127</f>
        <v>0</v>
      </c>
      <c r="J131" s="75">
        <f t="shared" si="2"/>
      </c>
      <c r="K131" s="165">
        <f t="shared" si="3"/>
      </c>
      <c r="L131" s="116"/>
      <c r="M131" s="116"/>
      <c r="N131" s="116"/>
      <c r="O131" s="116"/>
      <c r="P131" s="116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22.5">
      <c r="A132" s="167"/>
      <c r="B132" s="175"/>
      <c r="C132" s="161"/>
      <c r="D132" s="161">
        <v>5222</v>
      </c>
      <c r="E132" s="54" t="s">
        <v>111</v>
      </c>
      <c r="F132" s="75">
        <f>'[2]Druhova'!G128</f>
        <v>0</v>
      </c>
      <c r="G132" s="75">
        <f>'[2]Druhova'!B128</f>
        <v>0</v>
      </c>
      <c r="H132" s="75">
        <f>'[2]Druhova'!C128</f>
        <v>0</v>
      </c>
      <c r="I132" s="75">
        <f>'[2]Druhova'!D128</f>
        <v>0</v>
      </c>
      <c r="J132" s="75">
        <f t="shared" si="2"/>
      </c>
      <c r="K132" s="165">
        <f t="shared" si="3"/>
      </c>
      <c r="L132" s="116"/>
      <c r="M132" s="116"/>
      <c r="N132" s="116"/>
      <c r="O132" s="116"/>
      <c r="P132" s="116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22.5" customHeight="1">
      <c r="A133" s="167"/>
      <c r="B133" s="175"/>
      <c r="C133" s="161"/>
      <c r="D133" s="161">
        <v>5229</v>
      </c>
      <c r="E133" s="54" t="s">
        <v>112</v>
      </c>
      <c r="F133" s="75">
        <f>'[2]Druhova'!G129</f>
        <v>0</v>
      </c>
      <c r="G133" s="75">
        <f>'[2]Druhova'!B129</f>
        <v>0</v>
      </c>
      <c r="H133" s="75">
        <f>'[2]Druhova'!C129</f>
        <v>0</v>
      </c>
      <c r="I133" s="75">
        <f>'[2]Druhova'!D129</f>
        <v>0</v>
      </c>
      <c r="J133" s="75">
        <f t="shared" si="2"/>
      </c>
      <c r="K133" s="165">
        <f t="shared" si="3"/>
      </c>
      <c r="L133" s="116"/>
      <c r="M133" s="116"/>
      <c r="N133" s="116"/>
      <c r="O133" s="116"/>
      <c r="P133" s="116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22.5" customHeight="1">
      <c r="A134" s="167"/>
      <c r="B134" s="175"/>
      <c r="C134" s="161">
        <v>523</v>
      </c>
      <c r="D134" s="161"/>
      <c r="E134" s="54" t="s">
        <v>113</v>
      </c>
      <c r="F134" s="75">
        <f>'[2]Druhova'!G130</f>
        <v>0</v>
      </c>
      <c r="G134" s="75">
        <f>'[2]Druhova'!B130</f>
        <v>0</v>
      </c>
      <c r="H134" s="75">
        <f>'[2]Druhova'!C130</f>
        <v>0</v>
      </c>
      <c r="I134" s="75">
        <f>'[2]Druhova'!D130</f>
        <v>0</v>
      </c>
      <c r="J134" s="75">
        <f t="shared" si="2"/>
      </c>
      <c r="K134" s="165">
        <f t="shared" si="3"/>
      </c>
      <c r="L134" s="116"/>
      <c r="M134" s="116"/>
      <c r="N134" s="116"/>
      <c r="O134" s="116"/>
      <c r="P134" s="116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22.5" customHeight="1">
      <c r="A135" s="167"/>
      <c r="B135" s="175"/>
      <c r="C135" s="161">
        <v>524</v>
      </c>
      <c r="D135" s="161"/>
      <c r="E135" s="54" t="s">
        <v>114</v>
      </c>
      <c r="F135" s="75">
        <f>'[2]Druhova'!G131</f>
        <v>0</v>
      </c>
      <c r="G135" s="75">
        <f>'[2]Druhova'!B131</f>
        <v>0</v>
      </c>
      <c r="H135" s="75">
        <f>'[2]Druhova'!C131</f>
        <v>0</v>
      </c>
      <c r="I135" s="75">
        <f>'[2]Druhova'!D131</f>
        <v>0</v>
      </c>
      <c r="J135" s="75">
        <f t="shared" si="2"/>
      </c>
      <c r="K135" s="165">
        <f t="shared" si="3"/>
      </c>
      <c r="L135" s="116"/>
      <c r="M135" s="116"/>
      <c r="N135" s="116"/>
      <c r="O135" s="116"/>
      <c r="P135" s="116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22.5">
      <c r="A136" s="167"/>
      <c r="B136" s="175"/>
      <c r="C136" s="161">
        <v>525</v>
      </c>
      <c r="D136" s="161"/>
      <c r="E136" s="54" t="s">
        <v>115</v>
      </c>
      <c r="F136" s="75">
        <f>'[2]Druhova'!G132</f>
        <v>0</v>
      </c>
      <c r="G136" s="75">
        <f>'[2]Druhova'!B132</f>
        <v>0</v>
      </c>
      <c r="H136" s="75">
        <f>'[2]Druhova'!C132</f>
        <v>0</v>
      </c>
      <c r="I136" s="75">
        <f>'[2]Druhova'!D132</f>
        <v>0</v>
      </c>
      <c r="J136" s="75">
        <f t="shared" si="2"/>
      </c>
      <c r="K136" s="165">
        <f t="shared" si="3"/>
      </c>
      <c r="L136" s="116"/>
      <c r="M136" s="116"/>
      <c r="N136" s="116"/>
      <c r="O136" s="116"/>
      <c r="P136" s="116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18" s="67" customFormat="1" ht="26.25" customHeight="1">
      <c r="A137" s="167"/>
      <c r="B137" s="175">
        <v>52</v>
      </c>
      <c r="C137" s="195"/>
      <c r="D137" s="175"/>
      <c r="E137" s="77" t="s">
        <v>116</v>
      </c>
      <c r="F137" s="172">
        <f>'[2]Druhova'!G133</f>
        <v>0</v>
      </c>
      <c r="G137" s="172">
        <f>'[2]Druhova'!B133</f>
        <v>0</v>
      </c>
      <c r="H137" s="172">
        <f>'[2]Druhova'!C133</f>
        <v>0</v>
      </c>
      <c r="I137" s="172">
        <f>'[2]Druhova'!D133</f>
        <v>0</v>
      </c>
      <c r="J137" s="172">
        <f t="shared" si="2"/>
      </c>
      <c r="K137" s="173">
        <f t="shared" si="3"/>
      </c>
      <c r="L137" s="159"/>
      <c r="M137" s="159"/>
      <c r="N137" s="159"/>
      <c r="O137" s="159"/>
      <c r="P137" s="159"/>
      <c r="Q137" s="159"/>
      <c r="R137" s="159"/>
    </row>
    <row r="138" spans="1:28" ht="24" customHeight="1">
      <c r="A138" s="167"/>
      <c r="B138" s="175"/>
      <c r="C138" s="161">
        <v>531</v>
      </c>
      <c r="D138" s="161"/>
      <c r="E138" s="54" t="s">
        <v>233</v>
      </c>
      <c r="F138" s="75">
        <f>'[2]Druhova'!G134</f>
        <v>0</v>
      </c>
      <c r="G138" s="75">
        <f>'[2]Druhova'!B134</f>
        <v>0</v>
      </c>
      <c r="H138" s="75">
        <f>'[2]Druhova'!C134</f>
        <v>0</v>
      </c>
      <c r="I138" s="75">
        <f>'[2]Druhova'!D134</f>
        <v>0</v>
      </c>
      <c r="J138" s="75">
        <f t="shared" si="2"/>
      </c>
      <c r="K138" s="165">
        <f t="shared" si="3"/>
      </c>
      <c r="L138" s="116"/>
      <c r="M138" s="116"/>
      <c r="N138" s="116"/>
      <c r="O138" s="116"/>
      <c r="P138" s="116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2.75">
      <c r="A139" s="167"/>
      <c r="B139" s="175"/>
      <c r="C139" s="161"/>
      <c r="D139" s="161">
        <v>5312</v>
      </c>
      <c r="E139" s="54" t="s">
        <v>117</v>
      </c>
      <c r="F139" s="75">
        <f>'[2]Druhova'!G135</f>
        <v>0</v>
      </c>
      <c r="G139" s="75">
        <f>'[2]Druhova'!B135</f>
        <v>0</v>
      </c>
      <c r="H139" s="75">
        <f>'[2]Druhova'!C135</f>
        <v>0</v>
      </c>
      <c r="I139" s="75">
        <f>'[2]Druhova'!D135</f>
        <v>0</v>
      </c>
      <c r="J139" s="75">
        <f t="shared" si="2"/>
      </c>
      <c r="K139" s="165">
        <f t="shared" si="3"/>
      </c>
      <c r="L139" s="116"/>
      <c r="M139" s="116"/>
      <c r="N139" s="116"/>
      <c r="O139" s="116"/>
      <c r="P139" s="116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22.5" customHeight="1">
      <c r="A140" s="167"/>
      <c r="B140" s="175"/>
      <c r="C140" s="161"/>
      <c r="D140" s="161">
        <v>5314</v>
      </c>
      <c r="E140" s="226" t="s">
        <v>234</v>
      </c>
      <c r="F140" s="75">
        <f>'[2]Druhova'!G136</f>
        <v>0</v>
      </c>
      <c r="G140" s="75">
        <f>'[2]Druhova'!B136</f>
        <v>0</v>
      </c>
      <c r="H140" s="75">
        <f>'[2]Druhova'!C136</f>
        <v>0</v>
      </c>
      <c r="I140" s="75">
        <f>'[2]Druhova'!D136</f>
        <v>0</v>
      </c>
      <c r="J140" s="75">
        <f t="shared" si="2"/>
      </c>
      <c r="K140" s="165">
        <f t="shared" si="3"/>
      </c>
      <c r="L140" s="116"/>
      <c r="M140" s="116"/>
      <c r="N140" s="116"/>
      <c r="O140" s="116"/>
      <c r="P140" s="116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22.5" customHeight="1">
      <c r="A141" s="227"/>
      <c r="B141" s="228"/>
      <c r="C141" s="161"/>
      <c r="D141" s="229">
        <v>5318</v>
      </c>
      <c r="E141" s="226" t="s">
        <v>118</v>
      </c>
      <c r="F141" s="75">
        <f>'[2]Druhova'!G137</f>
        <v>0</v>
      </c>
      <c r="G141" s="75">
        <f>'[2]Druhova'!B137</f>
        <v>0</v>
      </c>
      <c r="H141" s="75">
        <f>'[2]Druhova'!C137</f>
        <v>0</v>
      </c>
      <c r="I141" s="75">
        <f>'[2]Druhova'!D137</f>
        <v>0</v>
      </c>
      <c r="J141" s="75">
        <f t="shared" si="2"/>
      </c>
      <c r="K141" s="165">
        <f t="shared" si="3"/>
      </c>
      <c r="L141" s="116"/>
      <c r="M141" s="116"/>
      <c r="N141" s="116"/>
      <c r="O141" s="116"/>
      <c r="P141" s="116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22.5" customHeight="1">
      <c r="A142" s="167"/>
      <c r="B142" s="175"/>
      <c r="C142" s="161">
        <v>532</v>
      </c>
      <c r="D142" s="161"/>
      <c r="E142" s="54" t="s">
        <v>235</v>
      </c>
      <c r="F142" s="75">
        <f>'[2]Druhova'!G138</f>
        <v>0</v>
      </c>
      <c r="G142" s="75">
        <f>'[2]Druhova'!B138</f>
        <v>0</v>
      </c>
      <c r="H142" s="75">
        <f>'[2]Druhova'!C138</f>
        <v>0</v>
      </c>
      <c r="I142" s="75">
        <f>'[2]Druhova'!D138</f>
        <v>0</v>
      </c>
      <c r="J142" s="75">
        <f t="shared" si="2"/>
      </c>
      <c r="K142" s="165">
        <f t="shared" si="3"/>
      </c>
      <c r="L142" s="116"/>
      <c r="M142" s="116"/>
      <c r="N142" s="116"/>
      <c r="O142" s="116"/>
      <c r="P142" s="116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2.75">
      <c r="A143" s="167"/>
      <c r="B143" s="175"/>
      <c r="C143" s="161"/>
      <c r="D143" s="161">
        <v>5321</v>
      </c>
      <c r="E143" s="54" t="s">
        <v>119</v>
      </c>
      <c r="F143" s="75">
        <f>'[2]Druhova'!G139</f>
        <v>0</v>
      </c>
      <c r="G143" s="75">
        <f>'[2]Druhova'!B139</f>
        <v>0</v>
      </c>
      <c r="H143" s="75">
        <f>'[2]Druhova'!C139</f>
        <v>0</v>
      </c>
      <c r="I143" s="75">
        <f>'[2]Druhova'!D139</f>
        <v>0</v>
      </c>
      <c r="J143" s="75">
        <f t="shared" si="2"/>
      </c>
      <c r="K143" s="165">
        <f t="shared" si="3"/>
      </c>
      <c r="L143" s="116"/>
      <c r="M143" s="116"/>
      <c r="N143" s="116"/>
      <c r="O143" s="116"/>
      <c r="P143" s="116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22.5" customHeight="1">
      <c r="A144" s="167"/>
      <c r="B144" s="175"/>
      <c r="C144" s="161"/>
      <c r="D144" s="161">
        <v>5322</v>
      </c>
      <c r="E144" s="54" t="s">
        <v>123</v>
      </c>
      <c r="F144" s="75">
        <f>'[2]Druhova'!G140</f>
        <v>0</v>
      </c>
      <c r="G144" s="75">
        <f>'[2]Druhova'!B140</f>
        <v>0</v>
      </c>
      <c r="H144" s="75">
        <f>'[2]Druhova'!C140</f>
        <v>0</v>
      </c>
      <c r="I144" s="75">
        <f>'[2]Druhova'!D140</f>
        <v>0</v>
      </c>
      <c r="J144" s="75">
        <f aca="true" t="shared" si="4" ref="J144:J207">IF(H144=0,"",I144/H144*100)</f>
      </c>
      <c r="K144" s="165">
        <f aca="true" t="shared" si="5" ref="K144:K207">IF(F144=0,"",I144/F144*100)</f>
      </c>
      <c r="L144" s="116"/>
      <c r="M144" s="116"/>
      <c r="N144" s="116"/>
      <c r="O144" s="116"/>
      <c r="P144" s="116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18" s="67" customFormat="1" ht="12.75">
      <c r="A145" s="167"/>
      <c r="B145" s="175"/>
      <c r="C145" s="161"/>
      <c r="D145" s="161">
        <v>5323</v>
      </c>
      <c r="E145" s="54" t="s">
        <v>124</v>
      </c>
      <c r="F145" s="75">
        <f>'[2]Druhova'!G141</f>
        <v>0</v>
      </c>
      <c r="G145" s="75">
        <f>'[2]Druhova'!B141</f>
        <v>0</v>
      </c>
      <c r="H145" s="75">
        <f>'[2]Druhova'!C141</f>
        <v>0</v>
      </c>
      <c r="I145" s="75">
        <f>'[2]Druhova'!D141</f>
        <v>0</v>
      </c>
      <c r="J145" s="75">
        <f t="shared" si="4"/>
      </c>
      <c r="K145" s="165">
        <f t="shared" si="5"/>
      </c>
      <c r="L145" s="159"/>
      <c r="M145" s="159"/>
      <c r="N145" s="159"/>
      <c r="O145" s="159"/>
      <c r="P145" s="159"/>
      <c r="Q145" s="159"/>
      <c r="R145" s="159"/>
    </row>
    <row r="146" spans="1:28" ht="22.5">
      <c r="A146" s="167"/>
      <c r="B146" s="175"/>
      <c r="C146" s="161"/>
      <c r="D146" s="161">
        <v>5324</v>
      </c>
      <c r="E146" s="54" t="s">
        <v>125</v>
      </c>
      <c r="F146" s="75">
        <f>'[2]Druhova'!G142</f>
        <v>0</v>
      </c>
      <c r="G146" s="75">
        <f>'[2]Druhova'!B142</f>
        <v>0</v>
      </c>
      <c r="H146" s="75">
        <f>'[2]Druhova'!C142</f>
        <v>0</v>
      </c>
      <c r="I146" s="75">
        <f>'[2]Druhova'!D142</f>
        <v>0</v>
      </c>
      <c r="J146" s="75">
        <f t="shared" si="4"/>
      </c>
      <c r="K146" s="165">
        <f t="shared" si="5"/>
      </c>
      <c r="L146" s="116"/>
      <c r="M146" s="116"/>
      <c r="N146" s="116"/>
      <c r="O146" s="116"/>
      <c r="P146" s="116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2.75">
      <c r="A147" s="167"/>
      <c r="B147" s="175"/>
      <c r="C147" s="161"/>
      <c r="D147" s="161">
        <v>5325</v>
      </c>
      <c r="E147" s="54" t="s">
        <v>126</v>
      </c>
      <c r="F147" s="75">
        <f>'[2]Druhova'!G143</f>
        <v>0</v>
      </c>
      <c r="G147" s="75">
        <f>'[2]Druhova'!B143</f>
        <v>0</v>
      </c>
      <c r="H147" s="75">
        <f>'[2]Druhova'!C143</f>
        <v>0</v>
      </c>
      <c r="I147" s="75">
        <f>'[2]Druhova'!D143</f>
        <v>0</v>
      </c>
      <c r="J147" s="75">
        <f t="shared" si="4"/>
      </c>
      <c r="K147" s="165">
        <f t="shared" si="5"/>
      </c>
      <c r="L147" s="116"/>
      <c r="M147" s="116"/>
      <c r="N147" s="116"/>
      <c r="O147" s="116"/>
      <c r="P147" s="116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22.5" customHeight="1">
      <c r="A148" s="167"/>
      <c r="B148" s="175"/>
      <c r="C148" s="161"/>
      <c r="D148" s="161">
        <v>5329</v>
      </c>
      <c r="E148" s="54" t="s">
        <v>127</v>
      </c>
      <c r="F148" s="75">
        <f>'[2]Druhova'!G144</f>
        <v>0</v>
      </c>
      <c r="G148" s="75">
        <f>'[2]Druhova'!B144</f>
        <v>0</v>
      </c>
      <c r="H148" s="75">
        <f>'[2]Druhova'!C144</f>
        <v>0</v>
      </c>
      <c r="I148" s="75">
        <f>'[2]Druhova'!D144</f>
        <v>0</v>
      </c>
      <c r="J148" s="75">
        <f t="shared" si="4"/>
      </c>
      <c r="K148" s="165">
        <f t="shared" si="5"/>
      </c>
      <c r="L148" s="116"/>
      <c r="M148" s="116"/>
      <c r="N148" s="116"/>
      <c r="O148" s="116"/>
      <c r="P148" s="116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22.5" customHeight="1">
      <c r="A149" s="167"/>
      <c r="B149" s="175"/>
      <c r="C149" s="161">
        <v>533</v>
      </c>
      <c r="D149" s="161"/>
      <c r="E149" s="54" t="s">
        <v>236</v>
      </c>
      <c r="F149" s="75">
        <f>'[2]Druhova'!G145</f>
        <v>0</v>
      </c>
      <c r="G149" s="75">
        <f>'[2]Druhova'!B145</f>
        <v>0</v>
      </c>
      <c r="H149" s="75">
        <f>'[2]Druhova'!C145</f>
        <v>0</v>
      </c>
      <c r="I149" s="75">
        <f>'[2]Druhova'!D145</f>
        <v>0</v>
      </c>
      <c r="J149" s="75">
        <f t="shared" si="4"/>
      </c>
      <c r="K149" s="165">
        <f t="shared" si="5"/>
      </c>
      <c r="L149" s="116"/>
      <c r="M149" s="116"/>
      <c r="N149" s="116"/>
      <c r="O149" s="116"/>
      <c r="P149" s="116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6.5" customHeight="1">
      <c r="A150" s="167"/>
      <c r="B150" s="175"/>
      <c r="C150" s="161">
        <v>534</v>
      </c>
      <c r="D150" s="161"/>
      <c r="E150" s="54" t="s">
        <v>128</v>
      </c>
      <c r="F150" s="75">
        <f>'[2]Druhova'!G146</f>
        <v>8624.50058</v>
      </c>
      <c r="G150" s="75">
        <f>'[2]Druhova'!B146</f>
        <v>4688</v>
      </c>
      <c r="H150" s="75">
        <f>'[2]Druhova'!C146</f>
        <v>5125.428</v>
      </c>
      <c r="I150" s="75">
        <f>'[2]Druhova'!D146</f>
        <v>5415.15811</v>
      </c>
      <c r="J150" s="75">
        <f t="shared" si="4"/>
        <v>105.65279836142464</v>
      </c>
      <c r="K150" s="165">
        <f t="shared" si="5"/>
        <v>62.78807752135371</v>
      </c>
      <c r="L150" s="116"/>
      <c r="M150" s="116"/>
      <c r="N150" s="116"/>
      <c r="O150" s="116"/>
      <c r="P150" s="116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22.5" customHeight="1">
      <c r="A151" s="167"/>
      <c r="B151" s="175"/>
      <c r="C151" s="161"/>
      <c r="D151" s="161">
        <v>5342</v>
      </c>
      <c r="E151" s="54" t="s">
        <v>129</v>
      </c>
      <c r="F151" s="75">
        <f>'[2]Druhova'!G147</f>
        <v>5245.898</v>
      </c>
      <c r="G151" s="75">
        <f>'[2]Druhova'!B147</f>
        <v>4688</v>
      </c>
      <c r="H151" s="75">
        <f>'[2]Druhova'!C147</f>
        <v>5125.428</v>
      </c>
      <c r="I151" s="75">
        <f>'[2]Druhova'!D147</f>
        <v>5137.882</v>
      </c>
      <c r="J151" s="75">
        <f t="shared" si="4"/>
        <v>100.24298458587262</v>
      </c>
      <c r="K151" s="165">
        <f t="shared" si="5"/>
        <v>97.94094357152959</v>
      </c>
      <c r="L151" s="116"/>
      <c r="M151" s="116"/>
      <c r="N151" s="116"/>
      <c r="O151" s="116"/>
      <c r="P151" s="116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6.5" customHeight="1">
      <c r="A152" s="167"/>
      <c r="B152" s="175"/>
      <c r="C152" s="161"/>
      <c r="D152" s="161">
        <v>5346</v>
      </c>
      <c r="E152" s="54" t="s">
        <v>130</v>
      </c>
      <c r="F152" s="75">
        <f>'[2]Druhova'!G148</f>
        <v>3378.60258</v>
      </c>
      <c r="G152" s="75">
        <f>'[2]Druhova'!B148</f>
        <v>0</v>
      </c>
      <c r="H152" s="75">
        <f>'[2]Druhova'!C148</f>
        <v>0</v>
      </c>
      <c r="I152" s="75">
        <f>'[2]Druhova'!D148</f>
        <v>277.27611</v>
      </c>
      <c r="J152" s="75">
        <f t="shared" si="4"/>
      </c>
      <c r="K152" s="165">
        <f t="shared" si="5"/>
        <v>8.206828220678148</v>
      </c>
      <c r="L152" s="116"/>
      <c r="M152" s="116"/>
      <c r="N152" s="116"/>
      <c r="O152" s="116"/>
      <c r="P152" s="116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6.5" customHeight="1">
      <c r="A153" s="167"/>
      <c r="B153" s="175"/>
      <c r="C153" s="161">
        <v>536</v>
      </c>
      <c r="D153" s="161"/>
      <c r="E153" s="230" t="s">
        <v>131</v>
      </c>
      <c r="F153" s="75">
        <f>'[2]Druhova'!G149</f>
        <v>134.871</v>
      </c>
      <c r="G153" s="75">
        <f>'[2]Druhova'!B149</f>
        <v>141</v>
      </c>
      <c r="H153" s="75">
        <f>'[2]Druhova'!C149</f>
        <v>126</v>
      </c>
      <c r="I153" s="75">
        <f>'[2]Druhova'!D149</f>
        <v>120.887</v>
      </c>
      <c r="J153" s="75">
        <f t="shared" si="4"/>
        <v>95.94206349206348</v>
      </c>
      <c r="K153" s="165">
        <f t="shared" si="5"/>
        <v>89.63157387429469</v>
      </c>
      <c r="L153" s="116"/>
      <c r="M153" s="116"/>
      <c r="N153" s="116"/>
      <c r="O153" s="116"/>
      <c r="P153" s="116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36">
      <c r="A154" s="167"/>
      <c r="B154" s="175">
        <v>53</v>
      </c>
      <c r="C154" s="161"/>
      <c r="D154" s="175"/>
      <c r="E154" s="77" t="s">
        <v>132</v>
      </c>
      <c r="F154" s="172">
        <f>'[2]Druhova'!G150</f>
        <v>8759.37158</v>
      </c>
      <c r="G154" s="172">
        <f>'[2]Druhova'!B150</f>
        <v>4829</v>
      </c>
      <c r="H154" s="172">
        <f>'[2]Druhova'!C150</f>
        <v>5251.428</v>
      </c>
      <c r="I154" s="172">
        <f>'[2]Druhova'!D150</f>
        <v>5536.04511</v>
      </c>
      <c r="J154" s="172">
        <f t="shared" si="4"/>
        <v>105.41980409899936</v>
      </c>
      <c r="K154" s="173">
        <f t="shared" si="5"/>
        <v>63.20139589283183</v>
      </c>
      <c r="L154" s="116"/>
      <c r="M154" s="116"/>
      <c r="N154" s="116"/>
      <c r="O154" s="116"/>
      <c r="P154" s="116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2.75">
      <c r="A155" s="167"/>
      <c r="B155" s="175"/>
      <c r="C155" s="161">
        <v>541</v>
      </c>
      <c r="D155" s="161"/>
      <c r="E155" s="54" t="s">
        <v>133</v>
      </c>
      <c r="F155" s="75">
        <f>'[2]Druhova'!G151</f>
        <v>0</v>
      </c>
      <c r="G155" s="75">
        <f>'[2]Druhova'!B151</f>
        <v>0</v>
      </c>
      <c r="H155" s="75">
        <f>'[2]Druhova'!C151</f>
        <v>0</v>
      </c>
      <c r="I155" s="75">
        <f>'[2]Druhova'!D151</f>
        <v>0</v>
      </c>
      <c r="J155" s="75">
        <f t="shared" si="4"/>
      </c>
      <c r="K155" s="165">
        <f t="shared" si="5"/>
      </c>
      <c r="L155" s="116"/>
      <c r="M155" s="116"/>
      <c r="N155" s="116"/>
      <c r="O155" s="116"/>
      <c r="P155" s="116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2.75">
      <c r="A156" s="167"/>
      <c r="B156" s="175"/>
      <c r="C156" s="161">
        <v>542</v>
      </c>
      <c r="D156" s="161"/>
      <c r="E156" s="54" t="s">
        <v>134</v>
      </c>
      <c r="F156" s="75">
        <f>'[2]Druhova'!G152</f>
        <v>1809.533</v>
      </c>
      <c r="G156" s="75">
        <f>'[2]Druhova'!B152</f>
        <v>2650</v>
      </c>
      <c r="H156" s="75">
        <f>'[2]Druhova'!C152</f>
        <v>2350</v>
      </c>
      <c r="I156" s="75">
        <f>'[2]Druhova'!D152</f>
        <v>1890.7</v>
      </c>
      <c r="J156" s="75">
        <f t="shared" si="4"/>
        <v>80.45531914893618</v>
      </c>
      <c r="K156" s="165">
        <f t="shared" si="5"/>
        <v>104.48552195511218</v>
      </c>
      <c r="L156" s="116"/>
      <c r="M156" s="116"/>
      <c r="N156" s="116"/>
      <c r="O156" s="116"/>
      <c r="P156" s="116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2.75">
      <c r="A157" s="167"/>
      <c r="B157" s="175"/>
      <c r="C157" s="161">
        <v>549</v>
      </c>
      <c r="D157" s="161"/>
      <c r="E157" s="54" t="s">
        <v>135</v>
      </c>
      <c r="F157" s="75">
        <f>'[2]Druhova'!G153</f>
        <v>0</v>
      </c>
      <c r="G157" s="75">
        <f>'[2]Druhova'!B153</f>
        <v>0</v>
      </c>
      <c r="H157" s="75">
        <f>'[2]Druhova'!C153</f>
        <v>0</v>
      </c>
      <c r="I157" s="75">
        <f>'[2]Druhova'!D153</f>
        <v>0</v>
      </c>
      <c r="J157" s="75">
        <f t="shared" si="4"/>
      </c>
      <c r="K157" s="165">
        <f t="shared" si="5"/>
      </c>
      <c r="L157" s="116"/>
      <c r="M157" s="116"/>
      <c r="N157" s="116"/>
      <c r="O157" s="116"/>
      <c r="P157" s="116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2.75">
      <c r="A158" s="167"/>
      <c r="B158" s="175">
        <v>54</v>
      </c>
      <c r="C158" s="161"/>
      <c r="D158" s="175"/>
      <c r="E158" s="98" t="s">
        <v>136</v>
      </c>
      <c r="F158" s="172">
        <f>'[2]Druhova'!G154</f>
        <v>1809.533</v>
      </c>
      <c r="G158" s="172">
        <f>'[2]Druhova'!B154</f>
        <v>2650</v>
      </c>
      <c r="H158" s="172">
        <f>'[2]Druhova'!C154</f>
        <v>2350</v>
      </c>
      <c r="I158" s="172">
        <f>'[2]Druhova'!D154</f>
        <v>1890.7</v>
      </c>
      <c r="J158" s="172">
        <f t="shared" si="4"/>
        <v>80.45531914893618</v>
      </c>
      <c r="K158" s="173">
        <f t="shared" si="5"/>
        <v>104.48552195511218</v>
      </c>
      <c r="L158" s="116"/>
      <c r="M158" s="116"/>
      <c r="N158" s="116"/>
      <c r="O158" s="116"/>
      <c r="P158" s="116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24" customHeight="1">
      <c r="A159" s="167"/>
      <c r="B159" s="175"/>
      <c r="C159" s="161">
        <v>551</v>
      </c>
      <c r="D159" s="161"/>
      <c r="E159" s="54" t="s">
        <v>137</v>
      </c>
      <c r="F159" s="75">
        <f>'[2]Druhova'!G155</f>
        <v>27.74951</v>
      </c>
      <c r="G159" s="75">
        <f>'[2]Druhova'!B155</f>
        <v>38</v>
      </c>
      <c r="H159" s="75">
        <f>'[2]Druhova'!C155</f>
        <v>38</v>
      </c>
      <c r="I159" s="75">
        <f>'[2]Druhova'!D155</f>
        <v>28.76296</v>
      </c>
      <c r="J159" s="75">
        <f t="shared" si="4"/>
        <v>75.69200000000001</v>
      </c>
      <c r="K159" s="165">
        <f t="shared" si="5"/>
        <v>103.65213656024916</v>
      </c>
      <c r="L159" s="116"/>
      <c r="M159" s="116"/>
      <c r="N159" s="116"/>
      <c r="O159" s="116"/>
      <c r="P159" s="116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34.5" customHeight="1">
      <c r="A160" s="167"/>
      <c r="B160" s="175"/>
      <c r="C160" s="161"/>
      <c r="D160" s="161">
        <v>5514</v>
      </c>
      <c r="E160" s="54" t="s">
        <v>138</v>
      </c>
      <c r="F160" s="75">
        <f>'[2]Druhova'!G156</f>
        <v>0</v>
      </c>
      <c r="G160" s="75">
        <f>'[2]Druhova'!B156</f>
        <v>0</v>
      </c>
      <c r="H160" s="75">
        <f>'[2]Druhova'!C156</f>
        <v>0</v>
      </c>
      <c r="I160" s="75">
        <f>'[2]Druhova'!D156</f>
        <v>0</v>
      </c>
      <c r="J160" s="75">
        <f t="shared" si="4"/>
      </c>
      <c r="K160" s="165">
        <f t="shared" si="5"/>
      </c>
      <c r="L160" s="116"/>
      <c r="M160" s="116"/>
      <c r="N160" s="116"/>
      <c r="O160" s="116"/>
      <c r="P160" s="116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34.5" customHeight="1">
      <c r="A161" s="167"/>
      <c r="B161" s="175"/>
      <c r="C161" s="161"/>
      <c r="D161" s="161">
        <v>5515</v>
      </c>
      <c r="E161" s="54" t="s">
        <v>139</v>
      </c>
      <c r="F161" s="75">
        <f>'[2]Druhova'!G157</f>
        <v>0</v>
      </c>
      <c r="G161" s="75">
        <f>'[2]Druhova'!B157</f>
        <v>0</v>
      </c>
      <c r="H161" s="75">
        <f>'[2]Druhova'!C157</f>
        <v>0</v>
      </c>
      <c r="I161" s="75">
        <f>'[2]Druhova'!D157</f>
        <v>0</v>
      </c>
      <c r="J161" s="75">
        <f t="shared" si="4"/>
      </c>
      <c r="K161" s="165">
        <f t="shared" si="5"/>
      </c>
      <c r="L161" s="116"/>
      <c r="M161" s="116"/>
      <c r="N161" s="116"/>
      <c r="O161" s="116"/>
      <c r="P161" s="116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2.75">
      <c r="A162" s="167"/>
      <c r="B162" s="175"/>
      <c r="C162" s="161">
        <v>552</v>
      </c>
      <c r="D162" s="161"/>
      <c r="E162" s="54" t="s">
        <v>140</v>
      </c>
      <c r="F162" s="75">
        <f>'[2]Druhova'!G158</f>
        <v>0</v>
      </c>
      <c r="G162" s="75">
        <f>'[2]Druhova'!B158</f>
        <v>0</v>
      </c>
      <c r="H162" s="75">
        <f>'[2]Druhova'!C158</f>
        <v>0</v>
      </c>
      <c r="I162" s="75">
        <f>'[2]Druhova'!D158</f>
        <v>0</v>
      </c>
      <c r="J162" s="75">
        <f t="shared" si="4"/>
      </c>
      <c r="K162" s="165">
        <f t="shared" si="5"/>
      </c>
      <c r="L162" s="116"/>
      <c r="M162" s="116"/>
      <c r="N162" s="116"/>
      <c r="O162" s="116"/>
      <c r="P162" s="116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2.75">
      <c r="A163" s="167"/>
      <c r="B163" s="175"/>
      <c r="C163" s="161">
        <v>553</v>
      </c>
      <c r="D163" s="161"/>
      <c r="E163" s="54" t="s">
        <v>141</v>
      </c>
      <c r="F163" s="75">
        <f>'[2]Druhova'!G159</f>
        <v>0</v>
      </c>
      <c r="G163" s="75">
        <f>'[2]Druhova'!B159</f>
        <v>0</v>
      </c>
      <c r="H163" s="75">
        <f>'[2]Druhova'!C159</f>
        <v>0</v>
      </c>
      <c r="I163" s="75">
        <f>'[2]Druhova'!D159</f>
        <v>0</v>
      </c>
      <c r="J163" s="75">
        <f t="shared" si="4"/>
      </c>
      <c r="K163" s="165">
        <f t="shared" si="5"/>
      </c>
      <c r="L163" s="116"/>
      <c r="M163" s="116"/>
      <c r="N163" s="116"/>
      <c r="O163" s="116"/>
      <c r="P163" s="116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2.75">
      <c r="A164" s="167"/>
      <c r="B164" s="175">
        <v>55</v>
      </c>
      <c r="C164" s="161"/>
      <c r="D164" s="175"/>
      <c r="E164" s="77" t="s">
        <v>142</v>
      </c>
      <c r="F164" s="172">
        <f>'[2]Druhova'!G160</f>
        <v>27.74951</v>
      </c>
      <c r="G164" s="172">
        <f>'[2]Druhova'!B160</f>
        <v>38</v>
      </c>
      <c r="H164" s="172">
        <f>'[2]Druhova'!C160</f>
        <v>38</v>
      </c>
      <c r="I164" s="172">
        <f>'[2]Druhova'!D160</f>
        <v>28.76296</v>
      </c>
      <c r="J164" s="172">
        <f t="shared" si="4"/>
        <v>75.69200000000001</v>
      </c>
      <c r="K164" s="173">
        <f t="shared" si="5"/>
        <v>103.65213656024916</v>
      </c>
      <c r="L164" s="116"/>
      <c r="M164" s="116"/>
      <c r="N164" s="116"/>
      <c r="O164" s="116"/>
      <c r="P164" s="116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24" customHeight="1">
      <c r="A165" s="167"/>
      <c r="B165" s="175"/>
      <c r="C165" s="161">
        <v>561</v>
      </c>
      <c r="D165" s="161"/>
      <c r="E165" s="54" t="s">
        <v>237</v>
      </c>
      <c r="F165" s="75">
        <f>'[2]Druhova'!G161</f>
        <v>0</v>
      </c>
      <c r="G165" s="75">
        <f>'[2]Druhova'!B161</f>
        <v>0</v>
      </c>
      <c r="H165" s="75">
        <f>'[2]Druhova'!C161</f>
        <v>0</v>
      </c>
      <c r="I165" s="75">
        <f>'[2]Druhova'!D161</f>
        <v>0</v>
      </c>
      <c r="J165" s="75">
        <f t="shared" si="4"/>
      </c>
      <c r="K165" s="165">
        <f t="shared" si="5"/>
      </c>
      <c r="L165" s="116"/>
      <c r="M165" s="116"/>
      <c r="N165" s="116"/>
      <c r="O165" s="116"/>
      <c r="P165" s="116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22.5" customHeight="1">
      <c r="A166" s="167"/>
      <c r="B166" s="175"/>
      <c r="C166" s="161">
        <v>562</v>
      </c>
      <c r="D166" s="161"/>
      <c r="E166" s="54" t="s">
        <v>238</v>
      </c>
      <c r="F166" s="75">
        <f>'[2]Druhova'!G162</f>
        <v>0</v>
      </c>
      <c r="G166" s="75">
        <f>'[2]Druhova'!B162</f>
        <v>0</v>
      </c>
      <c r="H166" s="75">
        <f>'[2]Druhova'!C162</f>
        <v>0</v>
      </c>
      <c r="I166" s="75">
        <f>'[2]Druhova'!D162</f>
        <v>0</v>
      </c>
      <c r="J166" s="75">
        <f t="shared" si="4"/>
      </c>
      <c r="K166" s="165">
        <f t="shared" si="5"/>
      </c>
      <c r="L166" s="116"/>
      <c r="M166" s="116"/>
      <c r="N166" s="116"/>
      <c r="O166" s="116"/>
      <c r="P166" s="116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22.5" customHeight="1">
      <c r="A167" s="167"/>
      <c r="B167" s="175"/>
      <c r="C167" s="161">
        <v>563</v>
      </c>
      <c r="D167" s="161"/>
      <c r="E167" s="54" t="s">
        <v>239</v>
      </c>
      <c r="F167" s="75">
        <f>'[2]Druhova'!G163</f>
        <v>0</v>
      </c>
      <c r="G167" s="75">
        <f>'[2]Druhova'!B163</f>
        <v>0</v>
      </c>
      <c r="H167" s="75">
        <f>'[2]Druhova'!C163</f>
        <v>0</v>
      </c>
      <c r="I167" s="75">
        <f>'[2]Druhova'!D163</f>
        <v>0</v>
      </c>
      <c r="J167" s="75">
        <f t="shared" si="4"/>
      </c>
      <c r="K167" s="165">
        <f t="shared" si="5"/>
      </c>
      <c r="L167" s="116"/>
      <c r="M167" s="116"/>
      <c r="N167" s="116"/>
      <c r="O167" s="116"/>
      <c r="P167" s="116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22.5">
      <c r="A168" s="167"/>
      <c r="B168" s="175"/>
      <c r="C168" s="161">
        <v>564</v>
      </c>
      <c r="D168" s="161"/>
      <c r="E168" s="54" t="s">
        <v>240</v>
      </c>
      <c r="F168" s="75">
        <f>'[2]Druhova'!G164</f>
        <v>0</v>
      </c>
      <c r="G168" s="75">
        <f>'[2]Druhova'!B164</f>
        <v>0</v>
      </c>
      <c r="H168" s="75">
        <f>'[2]Druhova'!C164</f>
        <v>0</v>
      </c>
      <c r="I168" s="75">
        <f>'[2]Druhova'!D164</f>
        <v>0</v>
      </c>
      <c r="J168" s="75">
        <f t="shared" si="4"/>
      </c>
      <c r="K168" s="165">
        <f t="shared" si="5"/>
      </c>
      <c r="L168" s="116"/>
      <c r="M168" s="116"/>
      <c r="N168" s="116"/>
      <c r="O168" s="116"/>
      <c r="P168" s="116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18" s="67" customFormat="1" ht="22.5" customHeight="1">
      <c r="A169" s="167"/>
      <c r="B169" s="175"/>
      <c r="C169" s="161">
        <v>565</v>
      </c>
      <c r="D169" s="161"/>
      <c r="E169" s="54" t="s">
        <v>241</v>
      </c>
      <c r="F169" s="75">
        <f>'[2]Druhova'!G165</f>
        <v>0</v>
      </c>
      <c r="G169" s="75">
        <f>'[2]Druhova'!B165</f>
        <v>0</v>
      </c>
      <c r="H169" s="75">
        <f>'[2]Druhova'!C165</f>
        <v>0</v>
      </c>
      <c r="I169" s="75">
        <f>'[2]Druhova'!D165</f>
        <v>0</v>
      </c>
      <c r="J169" s="75">
        <f t="shared" si="4"/>
      </c>
      <c r="K169" s="165">
        <f t="shared" si="5"/>
      </c>
      <c r="L169" s="159"/>
      <c r="M169" s="159"/>
      <c r="N169" s="159"/>
      <c r="O169" s="159"/>
      <c r="P169" s="159"/>
      <c r="Q169" s="159"/>
      <c r="R169" s="159"/>
    </row>
    <row r="170" spans="1:28" ht="12.75">
      <c r="A170" s="167"/>
      <c r="B170" s="175"/>
      <c r="C170" s="161">
        <v>566</v>
      </c>
      <c r="D170" s="161"/>
      <c r="E170" s="54" t="s">
        <v>242</v>
      </c>
      <c r="F170" s="75">
        <f>'[2]Druhova'!G166</f>
        <v>0</v>
      </c>
      <c r="G170" s="75">
        <f>'[2]Druhova'!B166</f>
        <v>0</v>
      </c>
      <c r="H170" s="75">
        <f>'[2]Druhova'!C166</f>
        <v>0</v>
      </c>
      <c r="I170" s="75">
        <f>'[2]Druhova'!D166</f>
        <v>0</v>
      </c>
      <c r="J170" s="75">
        <f t="shared" si="4"/>
      </c>
      <c r="K170" s="165">
        <f t="shared" si="5"/>
      </c>
      <c r="L170" s="116"/>
      <c r="M170" s="116"/>
      <c r="N170" s="116"/>
      <c r="O170" s="116"/>
      <c r="P170" s="116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2.75">
      <c r="A171" s="167"/>
      <c r="B171" s="175"/>
      <c r="C171" s="161">
        <v>567</v>
      </c>
      <c r="D171" s="161"/>
      <c r="E171" s="54" t="s">
        <v>243</v>
      </c>
      <c r="F171" s="75">
        <f>'[2]Druhova'!G167</f>
        <v>0</v>
      </c>
      <c r="G171" s="75">
        <f>'[2]Druhova'!B167</f>
        <v>0</v>
      </c>
      <c r="H171" s="75">
        <f>'[2]Druhova'!C167</f>
        <v>0</v>
      </c>
      <c r="I171" s="75">
        <f>'[2]Druhova'!D167</f>
        <v>0</v>
      </c>
      <c r="J171" s="75">
        <f t="shared" si="4"/>
      </c>
      <c r="K171" s="165">
        <f t="shared" si="5"/>
      </c>
      <c r="L171" s="116"/>
      <c r="M171" s="116"/>
      <c r="N171" s="116"/>
      <c r="O171" s="116"/>
      <c r="P171" s="116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2.75">
      <c r="A172" s="167"/>
      <c r="B172" s="175">
        <v>56</v>
      </c>
      <c r="C172" s="161"/>
      <c r="D172" s="175"/>
      <c r="E172" s="77" t="s">
        <v>143</v>
      </c>
      <c r="F172" s="75">
        <f>'[2]Druhova'!G168</f>
        <v>0</v>
      </c>
      <c r="G172" s="75">
        <f>'[2]Druhova'!B168</f>
        <v>0</v>
      </c>
      <c r="H172" s="75">
        <f>'[2]Druhova'!C168</f>
        <v>0</v>
      </c>
      <c r="I172" s="75">
        <f>'[2]Druhova'!D168</f>
        <v>0</v>
      </c>
      <c r="J172" s="75">
        <f t="shared" si="4"/>
      </c>
      <c r="K172" s="165">
        <f t="shared" si="5"/>
      </c>
      <c r="L172" s="116"/>
      <c r="M172" s="116"/>
      <c r="N172" s="116"/>
      <c r="O172" s="116"/>
      <c r="P172" s="116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18" s="67" customFormat="1" ht="24" customHeight="1">
      <c r="A173" s="167"/>
      <c r="B173" s="175"/>
      <c r="C173" s="161">
        <v>571</v>
      </c>
      <c r="D173" s="161"/>
      <c r="E173" s="54" t="s">
        <v>244</v>
      </c>
      <c r="F173" s="75">
        <f>'[2]Druhova'!G169</f>
        <v>0</v>
      </c>
      <c r="G173" s="75">
        <f>'[2]Druhova'!B169</f>
        <v>0</v>
      </c>
      <c r="H173" s="75">
        <f>'[2]Druhova'!C169</f>
        <v>0</v>
      </c>
      <c r="I173" s="75">
        <f>'[2]Druhova'!D169</f>
        <v>0</v>
      </c>
      <c r="J173" s="75">
        <f t="shared" si="4"/>
      </c>
      <c r="K173" s="165">
        <f t="shared" si="5"/>
      </c>
      <c r="L173" s="159"/>
      <c r="M173" s="159"/>
      <c r="N173" s="159"/>
      <c r="O173" s="159"/>
      <c r="P173" s="159"/>
      <c r="Q173" s="159"/>
      <c r="R173" s="159"/>
    </row>
    <row r="174" spans="1:28" ht="22.5" customHeight="1">
      <c r="A174" s="167"/>
      <c r="B174" s="175"/>
      <c r="C174" s="161">
        <v>572</v>
      </c>
      <c r="D174" s="161"/>
      <c r="E174" s="54" t="s">
        <v>245</v>
      </c>
      <c r="F174" s="75">
        <f>'[2]Druhova'!G170</f>
        <v>0</v>
      </c>
      <c r="G174" s="75">
        <f>'[2]Druhova'!B170</f>
        <v>0</v>
      </c>
      <c r="H174" s="75">
        <f>'[2]Druhova'!C170</f>
        <v>0</v>
      </c>
      <c r="I174" s="75">
        <f>'[2]Druhova'!D170</f>
        <v>0</v>
      </c>
      <c r="J174" s="75">
        <f t="shared" si="4"/>
      </c>
      <c r="K174" s="165">
        <f t="shared" si="5"/>
      </c>
      <c r="L174" s="116"/>
      <c r="M174" s="116"/>
      <c r="N174" s="116"/>
      <c r="O174" s="116"/>
      <c r="P174" s="116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22.5" customHeight="1">
      <c r="A175" s="167"/>
      <c r="B175" s="175"/>
      <c r="C175" s="161">
        <v>573</v>
      </c>
      <c r="D175" s="161"/>
      <c r="E175" s="54" t="s">
        <v>246</v>
      </c>
      <c r="F175" s="75">
        <f>'[2]Druhova'!G171</f>
        <v>0</v>
      </c>
      <c r="G175" s="75">
        <f>'[2]Druhova'!B171</f>
        <v>0</v>
      </c>
      <c r="H175" s="75">
        <f>'[2]Druhova'!C171</f>
        <v>0</v>
      </c>
      <c r="I175" s="75">
        <f>'[2]Druhova'!D171</f>
        <v>0</v>
      </c>
      <c r="J175" s="75">
        <f t="shared" si="4"/>
      </c>
      <c r="K175" s="165">
        <f t="shared" si="5"/>
      </c>
      <c r="L175" s="116"/>
      <c r="M175" s="116"/>
      <c r="N175" s="116"/>
      <c r="O175" s="116"/>
      <c r="P175" s="116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22.5" customHeight="1">
      <c r="A176" s="167"/>
      <c r="B176" s="175"/>
      <c r="C176" s="161">
        <v>574</v>
      </c>
      <c r="D176" s="161"/>
      <c r="E176" s="54" t="s">
        <v>247</v>
      </c>
      <c r="F176" s="75">
        <f>'[2]Druhova'!G172</f>
        <v>0</v>
      </c>
      <c r="G176" s="75">
        <f>'[2]Druhova'!B172</f>
        <v>0</v>
      </c>
      <c r="H176" s="75">
        <f>'[2]Druhova'!C172</f>
        <v>0</v>
      </c>
      <c r="I176" s="75">
        <f>'[2]Druhova'!D172</f>
        <v>0</v>
      </c>
      <c r="J176" s="75">
        <f t="shared" si="4"/>
      </c>
      <c r="K176" s="165">
        <f t="shared" si="5"/>
      </c>
      <c r="L176" s="116"/>
      <c r="M176" s="116"/>
      <c r="N176" s="116"/>
      <c r="O176" s="116"/>
      <c r="P176" s="116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22.5" customHeight="1">
      <c r="A177" s="167"/>
      <c r="B177" s="175"/>
      <c r="C177" s="161">
        <v>575</v>
      </c>
      <c r="D177" s="161"/>
      <c r="E177" s="54" t="s">
        <v>144</v>
      </c>
      <c r="F177" s="75">
        <f>'[2]Druhova'!G173</f>
        <v>0</v>
      </c>
      <c r="G177" s="75">
        <f>'[2]Druhova'!B173</f>
        <v>0</v>
      </c>
      <c r="H177" s="75">
        <f>'[2]Druhova'!C173</f>
        <v>0</v>
      </c>
      <c r="I177" s="75">
        <f>'[2]Druhova'!D173</f>
        <v>0</v>
      </c>
      <c r="J177" s="75">
        <f t="shared" si="4"/>
      </c>
      <c r="K177" s="165">
        <f t="shared" si="5"/>
      </c>
      <c r="L177" s="116"/>
      <c r="M177" s="116"/>
      <c r="N177" s="116"/>
      <c r="O177" s="116"/>
      <c r="P177" s="116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22.5" customHeight="1">
      <c r="A178" s="167"/>
      <c r="B178" s="175"/>
      <c r="C178" s="161">
        <v>576</v>
      </c>
      <c r="D178" s="161"/>
      <c r="E178" s="54" t="s">
        <v>145</v>
      </c>
      <c r="F178" s="75">
        <f>'[2]Druhova'!G174</f>
        <v>0</v>
      </c>
      <c r="G178" s="75">
        <f>'[2]Druhova'!B174</f>
        <v>0</v>
      </c>
      <c r="H178" s="75">
        <f>'[2]Druhova'!C174</f>
        <v>0</v>
      </c>
      <c r="I178" s="75">
        <f>'[2]Druhova'!D174</f>
        <v>0</v>
      </c>
      <c r="J178" s="75">
        <f t="shared" si="4"/>
      </c>
      <c r="K178" s="165">
        <f t="shared" si="5"/>
      </c>
      <c r="L178" s="116"/>
      <c r="M178" s="116"/>
      <c r="N178" s="116"/>
      <c r="O178" s="116"/>
      <c r="P178" s="116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22.5" customHeight="1">
      <c r="A179" s="167"/>
      <c r="B179" s="175"/>
      <c r="C179" s="161">
        <v>577</v>
      </c>
      <c r="D179" s="161"/>
      <c r="E179" s="54" t="s">
        <v>146</v>
      </c>
      <c r="F179" s="75">
        <f>'[2]Druhova'!G175</f>
        <v>0</v>
      </c>
      <c r="G179" s="75">
        <f>'[2]Druhova'!B175</f>
        <v>0</v>
      </c>
      <c r="H179" s="75">
        <f>'[2]Druhova'!C175</f>
        <v>0</v>
      </c>
      <c r="I179" s="75">
        <f>'[2]Druhova'!D175</f>
        <v>0</v>
      </c>
      <c r="J179" s="75">
        <f t="shared" si="4"/>
      </c>
      <c r="K179" s="165">
        <f t="shared" si="5"/>
      </c>
      <c r="L179" s="116"/>
      <c r="M179" s="116"/>
      <c r="N179" s="116"/>
      <c r="O179" s="116"/>
      <c r="P179" s="116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2.75">
      <c r="A180" s="167"/>
      <c r="B180" s="175"/>
      <c r="C180" s="161">
        <v>579</v>
      </c>
      <c r="D180" s="161"/>
      <c r="E180" s="54" t="s">
        <v>147</v>
      </c>
      <c r="F180" s="75">
        <f>'[2]Druhova'!G176</f>
        <v>0</v>
      </c>
      <c r="G180" s="75">
        <f>'[2]Druhova'!B176</f>
        <v>0</v>
      </c>
      <c r="H180" s="75">
        <f>'[2]Druhova'!C176</f>
        <v>0</v>
      </c>
      <c r="I180" s="75">
        <f>'[2]Druhova'!D176</f>
        <v>0</v>
      </c>
      <c r="J180" s="75">
        <f t="shared" si="4"/>
      </c>
      <c r="K180" s="165">
        <f t="shared" si="5"/>
      </c>
      <c r="L180" s="116"/>
      <c r="M180" s="116"/>
      <c r="N180" s="116"/>
      <c r="O180" s="116"/>
      <c r="P180" s="116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7.25" customHeight="1">
      <c r="A181" s="167"/>
      <c r="B181" s="175">
        <v>57</v>
      </c>
      <c r="C181" s="161"/>
      <c r="D181" s="175"/>
      <c r="E181" s="77" t="s">
        <v>148</v>
      </c>
      <c r="F181" s="172">
        <f>'[2]Druhova'!G177</f>
        <v>0</v>
      </c>
      <c r="G181" s="172">
        <f>'[2]Druhova'!B177</f>
        <v>0</v>
      </c>
      <c r="H181" s="172">
        <f>'[2]Druhova'!C177</f>
        <v>0</v>
      </c>
      <c r="I181" s="172">
        <f>'[2]Druhova'!D177</f>
        <v>0</v>
      </c>
      <c r="J181" s="172">
        <f t="shared" si="4"/>
      </c>
      <c r="K181" s="173">
        <f t="shared" si="5"/>
      </c>
      <c r="L181" s="116"/>
      <c r="M181" s="116"/>
      <c r="N181" s="116"/>
      <c r="O181" s="116"/>
      <c r="P181" s="116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18" s="67" customFormat="1" ht="18" customHeight="1">
      <c r="A182" s="167"/>
      <c r="B182" s="175"/>
      <c r="C182" s="161">
        <v>590</v>
      </c>
      <c r="D182" s="161"/>
      <c r="E182" s="54" t="s">
        <v>149</v>
      </c>
      <c r="F182" s="75">
        <f>'[2]Druhova'!G178</f>
        <v>0</v>
      </c>
      <c r="G182" s="75">
        <f>'[2]Druhova'!B178</f>
        <v>0</v>
      </c>
      <c r="H182" s="75">
        <f>'[2]Druhova'!C178</f>
        <v>0</v>
      </c>
      <c r="I182" s="75">
        <f>'[2]Druhova'!D178</f>
        <v>0</v>
      </c>
      <c r="J182" s="75">
        <f t="shared" si="4"/>
      </c>
      <c r="K182" s="165">
        <f t="shared" si="5"/>
      </c>
      <c r="L182" s="159"/>
      <c r="M182" s="159"/>
      <c r="N182" s="159"/>
      <c r="O182" s="159"/>
      <c r="P182" s="159"/>
      <c r="Q182" s="159"/>
      <c r="R182" s="159"/>
    </row>
    <row r="183" spans="1:28" ht="17.25" customHeight="1" thickBot="1">
      <c r="A183" s="167"/>
      <c r="B183" s="175">
        <v>59</v>
      </c>
      <c r="C183" s="231"/>
      <c r="D183" s="175"/>
      <c r="E183" s="77" t="s">
        <v>149</v>
      </c>
      <c r="F183" s="181">
        <f>'[2]Druhova'!G179</f>
        <v>0</v>
      </c>
      <c r="G183" s="182">
        <f>'[2]Druhova'!B179</f>
        <v>0</v>
      </c>
      <c r="H183" s="182">
        <f>'[2]Druhova'!C179</f>
        <v>0</v>
      </c>
      <c r="I183" s="182">
        <f>'[2]Druhova'!D179</f>
        <v>0</v>
      </c>
      <c r="J183" s="182">
        <f t="shared" si="4"/>
      </c>
      <c r="K183" s="183">
        <f t="shared" si="5"/>
      </c>
      <c r="L183" s="116"/>
      <c r="M183" s="116"/>
      <c r="N183" s="116"/>
      <c r="O183" s="116"/>
      <c r="P183" s="116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30" customHeight="1" thickBot="1">
      <c r="A184" s="184">
        <v>5</v>
      </c>
      <c r="B184" s="185"/>
      <c r="C184" s="232"/>
      <c r="D184" s="185"/>
      <c r="E184" s="213" t="s">
        <v>150</v>
      </c>
      <c r="F184" s="110">
        <f>'[2]Druhova'!G180</f>
        <v>1051274.98847</v>
      </c>
      <c r="G184" s="72">
        <f>'[2]Druhova'!B180</f>
        <v>918470</v>
      </c>
      <c r="H184" s="72">
        <f>'[2]Druhova'!C180</f>
        <v>1068574.95</v>
      </c>
      <c r="I184" s="72">
        <f>'[2]Druhova'!D180</f>
        <v>998057.37685</v>
      </c>
      <c r="J184" s="72">
        <f t="shared" si="4"/>
        <v>93.40078361840693</v>
      </c>
      <c r="K184" s="189">
        <f t="shared" si="5"/>
        <v>94.93780293418266</v>
      </c>
      <c r="L184" s="116"/>
      <c r="M184" s="116"/>
      <c r="N184" s="116"/>
      <c r="O184" s="116"/>
      <c r="P184" s="116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2.75">
      <c r="A185" s="167"/>
      <c r="B185" s="175"/>
      <c r="C185" s="161">
        <v>611</v>
      </c>
      <c r="D185" s="161"/>
      <c r="E185" s="54" t="s">
        <v>151</v>
      </c>
      <c r="F185" s="75">
        <f>'[2]Druhova'!G181</f>
        <v>110941.194</v>
      </c>
      <c r="G185" s="75">
        <f>'[2]Druhova'!B181</f>
        <v>22519</v>
      </c>
      <c r="H185" s="75">
        <f>'[2]Druhova'!C181</f>
        <v>27218</v>
      </c>
      <c r="I185" s="75">
        <f>'[2]Druhova'!D181</f>
        <v>41007.4929</v>
      </c>
      <c r="J185" s="75">
        <f t="shared" si="4"/>
        <v>150.6631379969138</v>
      </c>
      <c r="K185" s="165">
        <f t="shared" si="5"/>
        <v>36.963269838253225</v>
      </c>
      <c r="L185" s="116"/>
      <c r="M185" s="116"/>
      <c r="N185" s="116"/>
      <c r="O185" s="116"/>
      <c r="P185" s="116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2.75">
      <c r="A186" s="167"/>
      <c r="B186" s="175"/>
      <c r="C186" s="161">
        <v>612</v>
      </c>
      <c r="D186" s="161"/>
      <c r="E186" s="54" t="s">
        <v>152</v>
      </c>
      <c r="F186" s="75">
        <f>'[2]Druhova'!G182</f>
        <v>43416.362</v>
      </c>
      <c r="G186" s="75">
        <f>'[2]Druhova'!B182</f>
        <v>71931</v>
      </c>
      <c r="H186" s="75">
        <f>'[2]Druhova'!C182</f>
        <v>64474</v>
      </c>
      <c r="I186" s="75">
        <f>'[2]Druhova'!D182</f>
        <v>11813.6065</v>
      </c>
      <c r="J186" s="75">
        <f t="shared" si="4"/>
        <v>18.323055029934547</v>
      </c>
      <c r="K186" s="165">
        <f t="shared" si="5"/>
        <v>27.210033166758652</v>
      </c>
      <c r="L186" s="116"/>
      <c r="M186" s="116"/>
      <c r="N186" s="116"/>
      <c r="O186" s="116"/>
      <c r="P186" s="116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2.75">
      <c r="A187" s="167"/>
      <c r="B187" s="175"/>
      <c r="C187" s="161">
        <v>613</v>
      </c>
      <c r="D187" s="161"/>
      <c r="E187" s="54" t="s">
        <v>153</v>
      </c>
      <c r="F187" s="75">
        <f>'[2]Druhova'!G183</f>
        <v>0</v>
      </c>
      <c r="G187" s="75">
        <f>'[2]Druhova'!B183</f>
        <v>0</v>
      </c>
      <c r="H187" s="75">
        <f>'[2]Druhova'!C183</f>
        <v>0</v>
      </c>
      <c r="I187" s="75">
        <f>'[2]Druhova'!D183</f>
        <v>0</v>
      </c>
      <c r="J187" s="75">
        <f t="shared" si="4"/>
      </c>
      <c r="K187" s="165">
        <f t="shared" si="5"/>
      </c>
      <c r="L187" s="116"/>
      <c r="M187" s="116"/>
      <c r="N187" s="116"/>
      <c r="O187" s="116"/>
      <c r="P187" s="116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7.25" customHeight="1">
      <c r="A188" s="167"/>
      <c r="B188" s="175">
        <v>61</v>
      </c>
      <c r="C188" s="161"/>
      <c r="D188" s="175"/>
      <c r="E188" s="77" t="s">
        <v>154</v>
      </c>
      <c r="F188" s="172">
        <f>'[2]Druhova'!G184</f>
        <v>154357.556</v>
      </c>
      <c r="G188" s="172">
        <f>'[2]Druhova'!B184</f>
        <v>94450</v>
      </c>
      <c r="H188" s="172">
        <f>'[2]Druhova'!C184</f>
        <v>91692</v>
      </c>
      <c r="I188" s="172">
        <f>'[2]Druhova'!D184</f>
        <v>52821.0994</v>
      </c>
      <c r="J188" s="172">
        <f t="shared" si="4"/>
        <v>57.6070970204598</v>
      </c>
      <c r="K188" s="173">
        <f t="shared" si="5"/>
        <v>34.219963550083676</v>
      </c>
      <c r="L188" s="116"/>
      <c r="M188" s="116"/>
      <c r="N188" s="116"/>
      <c r="O188" s="116"/>
      <c r="P188" s="116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8" customHeight="1">
      <c r="A189" s="167"/>
      <c r="B189" s="175"/>
      <c r="C189" s="161">
        <v>620</v>
      </c>
      <c r="D189" s="161"/>
      <c r="E189" s="54" t="s">
        <v>155</v>
      </c>
      <c r="F189" s="75">
        <f>'[2]Druhova'!G185</f>
        <v>0</v>
      </c>
      <c r="G189" s="75">
        <f>'[2]Druhova'!B185</f>
        <v>0</v>
      </c>
      <c r="H189" s="75">
        <f>'[2]Druhova'!C185</f>
        <v>0</v>
      </c>
      <c r="I189" s="75">
        <f>'[2]Druhova'!D185</f>
        <v>0</v>
      </c>
      <c r="J189" s="75">
        <f t="shared" si="4"/>
      </c>
      <c r="K189" s="165">
        <f t="shared" si="5"/>
      </c>
      <c r="L189" s="116"/>
      <c r="M189" s="116"/>
      <c r="N189" s="116"/>
      <c r="O189" s="116"/>
      <c r="P189" s="116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7.25" customHeight="1">
      <c r="A190" s="167"/>
      <c r="B190" s="175">
        <v>62</v>
      </c>
      <c r="C190" s="161"/>
      <c r="D190" s="175"/>
      <c r="E190" s="77" t="s">
        <v>155</v>
      </c>
      <c r="F190" s="172">
        <f>'[2]Druhova'!G186</f>
        <v>0</v>
      </c>
      <c r="G190" s="172">
        <f>'[2]Druhova'!B186</f>
        <v>0</v>
      </c>
      <c r="H190" s="172">
        <f>'[2]Druhova'!C186</f>
        <v>0</v>
      </c>
      <c r="I190" s="172">
        <f>'[2]Druhova'!D186</f>
        <v>0</v>
      </c>
      <c r="J190" s="172">
        <f t="shared" si="4"/>
      </c>
      <c r="K190" s="173">
        <f t="shared" si="5"/>
      </c>
      <c r="L190" s="116"/>
      <c r="M190" s="116"/>
      <c r="N190" s="116"/>
      <c r="O190" s="116"/>
      <c r="P190" s="116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18" s="67" customFormat="1" ht="18" customHeight="1">
      <c r="A191" s="167"/>
      <c r="B191" s="175"/>
      <c r="C191" s="161">
        <v>631</v>
      </c>
      <c r="D191" s="161"/>
      <c r="E191" s="54" t="s">
        <v>156</v>
      </c>
      <c r="F191" s="75">
        <f>'[2]Druhova'!G187</f>
        <v>0</v>
      </c>
      <c r="G191" s="75">
        <f>'[2]Druhova'!B187</f>
        <v>0</v>
      </c>
      <c r="H191" s="75">
        <f>'[2]Druhova'!C187</f>
        <v>0</v>
      </c>
      <c r="I191" s="75">
        <f>'[2]Druhova'!D187</f>
        <v>0</v>
      </c>
      <c r="J191" s="75">
        <f t="shared" si="4"/>
      </c>
      <c r="K191" s="165">
        <f t="shared" si="5"/>
      </c>
      <c r="L191" s="159"/>
      <c r="M191" s="159"/>
      <c r="N191" s="159"/>
      <c r="O191" s="159"/>
      <c r="P191" s="159"/>
      <c r="Q191" s="159"/>
      <c r="R191" s="159"/>
    </row>
    <row r="192" spans="1:18" s="67" customFormat="1" ht="16.5" customHeight="1">
      <c r="A192" s="167"/>
      <c r="B192" s="175"/>
      <c r="C192" s="161">
        <v>632</v>
      </c>
      <c r="D192" s="161"/>
      <c r="E192" s="54" t="s">
        <v>157</v>
      </c>
      <c r="F192" s="75">
        <f>'[2]Druhova'!G188</f>
        <v>0</v>
      </c>
      <c r="G192" s="75">
        <f>'[2]Druhova'!B188</f>
        <v>0</v>
      </c>
      <c r="H192" s="75">
        <f>'[2]Druhova'!C188</f>
        <v>0</v>
      </c>
      <c r="I192" s="75">
        <f>'[2]Druhova'!D188</f>
        <v>0</v>
      </c>
      <c r="J192" s="75">
        <f t="shared" si="4"/>
      </c>
      <c r="K192" s="165">
        <f t="shared" si="5"/>
      </c>
      <c r="L192" s="159"/>
      <c r="M192" s="159"/>
      <c r="N192" s="159"/>
      <c r="O192" s="159"/>
      <c r="P192" s="159"/>
      <c r="Q192" s="159"/>
      <c r="R192" s="159"/>
    </row>
    <row r="193" spans="1:28" ht="22.5" customHeight="1">
      <c r="A193" s="167"/>
      <c r="B193" s="175"/>
      <c r="C193" s="161">
        <v>633</v>
      </c>
      <c r="D193" s="161"/>
      <c r="E193" s="54" t="s">
        <v>248</v>
      </c>
      <c r="F193" s="75">
        <f>'[2]Druhova'!G189</f>
        <v>0</v>
      </c>
      <c r="G193" s="75">
        <f>'[2]Druhova'!B189</f>
        <v>0</v>
      </c>
      <c r="H193" s="75">
        <f>'[2]Druhova'!C189</f>
        <v>0</v>
      </c>
      <c r="I193" s="75">
        <f>'[2]Druhova'!D189</f>
        <v>0</v>
      </c>
      <c r="J193" s="75">
        <f t="shared" si="4"/>
      </c>
      <c r="K193" s="165">
        <f t="shared" si="5"/>
      </c>
      <c r="L193" s="116"/>
      <c r="M193" s="116"/>
      <c r="N193" s="116"/>
      <c r="O193" s="116"/>
      <c r="P193" s="116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2.75">
      <c r="A194" s="227"/>
      <c r="B194" s="228"/>
      <c r="C194" s="161"/>
      <c r="D194" s="229">
        <v>6335</v>
      </c>
      <c r="E194" s="54" t="s">
        <v>158</v>
      </c>
      <c r="F194" s="75">
        <f>'[2]Druhova'!G190</f>
        <v>0</v>
      </c>
      <c r="G194" s="75">
        <f>'[2]Druhova'!B190</f>
        <v>0</v>
      </c>
      <c r="H194" s="75">
        <f>'[2]Druhova'!C190</f>
        <v>0</v>
      </c>
      <c r="I194" s="75">
        <f>'[2]Druhova'!D190</f>
        <v>0</v>
      </c>
      <c r="J194" s="75">
        <f t="shared" si="4"/>
      </c>
      <c r="K194" s="165">
        <f t="shared" si="5"/>
      </c>
      <c r="L194" s="116"/>
      <c r="M194" s="116"/>
      <c r="N194" s="116"/>
      <c r="O194" s="116"/>
      <c r="P194" s="116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22.5">
      <c r="A195" s="227"/>
      <c r="B195" s="228"/>
      <c r="C195" s="161">
        <v>634</v>
      </c>
      <c r="D195" s="229"/>
      <c r="E195" s="54" t="s">
        <v>249</v>
      </c>
      <c r="F195" s="75">
        <f>'[2]Druhova'!G191</f>
        <v>0</v>
      </c>
      <c r="G195" s="75">
        <f>'[2]Druhova'!B191</f>
        <v>0</v>
      </c>
      <c r="H195" s="75">
        <f>'[2]Druhova'!C191</f>
        <v>0</v>
      </c>
      <c r="I195" s="75">
        <f>'[2]Druhova'!D191</f>
        <v>0</v>
      </c>
      <c r="J195" s="75">
        <f t="shared" si="4"/>
      </c>
      <c r="K195" s="165">
        <f t="shared" si="5"/>
      </c>
      <c r="L195" s="116"/>
      <c r="M195" s="116"/>
      <c r="N195" s="116"/>
      <c r="O195" s="116"/>
      <c r="P195" s="116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18" s="67" customFormat="1" ht="12.75">
      <c r="A196" s="167"/>
      <c r="B196" s="175"/>
      <c r="C196" s="161"/>
      <c r="D196" s="161">
        <v>6341</v>
      </c>
      <c r="E196" s="54" t="s">
        <v>159</v>
      </c>
      <c r="F196" s="75">
        <f>'[2]Druhova'!G192</f>
        <v>0</v>
      </c>
      <c r="G196" s="75">
        <f>'[2]Druhova'!B192</f>
        <v>0</v>
      </c>
      <c r="H196" s="75">
        <f>'[2]Druhova'!C192</f>
        <v>0</v>
      </c>
      <c r="I196" s="75">
        <f>'[2]Druhova'!D192</f>
        <v>0</v>
      </c>
      <c r="J196" s="75">
        <f t="shared" si="4"/>
      </c>
      <c r="K196" s="165">
        <f t="shared" si="5"/>
      </c>
      <c r="L196" s="159"/>
      <c r="M196" s="159"/>
      <c r="N196" s="159"/>
      <c r="O196" s="159"/>
      <c r="P196" s="159"/>
      <c r="Q196" s="159"/>
      <c r="R196" s="159"/>
    </row>
    <row r="197" spans="1:28" ht="12.75">
      <c r="A197" s="167"/>
      <c r="B197" s="175"/>
      <c r="C197" s="161"/>
      <c r="D197" s="161">
        <v>6342</v>
      </c>
      <c r="E197" s="54" t="s">
        <v>160</v>
      </c>
      <c r="F197" s="75">
        <f>'[2]Druhova'!G193</f>
        <v>0</v>
      </c>
      <c r="G197" s="75">
        <f>'[2]Druhova'!B193</f>
        <v>0</v>
      </c>
      <c r="H197" s="75">
        <f>'[2]Druhova'!C193</f>
        <v>0</v>
      </c>
      <c r="I197" s="75">
        <f>'[2]Druhova'!D193</f>
        <v>0</v>
      </c>
      <c r="J197" s="75">
        <f t="shared" si="4"/>
      </c>
      <c r="K197" s="165">
        <f t="shared" si="5"/>
      </c>
      <c r="L197" s="116"/>
      <c r="M197" s="116"/>
      <c r="N197" s="116"/>
      <c r="O197" s="116"/>
      <c r="P197" s="116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18" s="67" customFormat="1" ht="22.5">
      <c r="A198" s="167"/>
      <c r="B198" s="175"/>
      <c r="C198" s="161"/>
      <c r="D198" s="161">
        <v>6343</v>
      </c>
      <c r="E198" s="54" t="s">
        <v>161</v>
      </c>
      <c r="F198" s="75">
        <f>'[2]Druhova'!G194</f>
        <v>0</v>
      </c>
      <c r="G198" s="75">
        <f>'[2]Druhova'!B194</f>
        <v>0</v>
      </c>
      <c r="H198" s="75">
        <f>'[2]Druhova'!C194</f>
        <v>0</v>
      </c>
      <c r="I198" s="75">
        <f>'[2]Druhova'!D194</f>
        <v>0</v>
      </c>
      <c r="J198" s="75">
        <f t="shared" si="4"/>
      </c>
      <c r="K198" s="165">
        <f t="shared" si="5"/>
      </c>
      <c r="L198" s="159"/>
      <c r="M198" s="159"/>
      <c r="N198" s="159"/>
      <c r="O198" s="159"/>
      <c r="P198" s="159"/>
      <c r="Q198" s="159"/>
      <c r="R198" s="159"/>
    </row>
    <row r="199" spans="1:18" s="67" customFormat="1" ht="22.5">
      <c r="A199" s="167"/>
      <c r="B199" s="175"/>
      <c r="C199" s="161"/>
      <c r="D199" s="161">
        <v>6344</v>
      </c>
      <c r="E199" s="54" t="s">
        <v>162</v>
      </c>
      <c r="F199" s="75">
        <f>'[2]Druhova'!G195</f>
        <v>0</v>
      </c>
      <c r="G199" s="75">
        <f>'[2]Druhova'!B195</f>
        <v>0</v>
      </c>
      <c r="H199" s="75">
        <f>'[2]Druhova'!C195</f>
        <v>0</v>
      </c>
      <c r="I199" s="75">
        <f>'[2]Druhova'!D195</f>
        <v>0</v>
      </c>
      <c r="J199" s="75">
        <f t="shared" si="4"/>
      </c>
      <c r="K199" s="165">
        <f t="shared" si="5"/>
      </c>
      <c r="L199" s="159"/>
      <c r="M199" s="159"/>
      <c r="N199" s="159"/>
      <c r="O199" s="159"/>
      <c r="P199" s="159"/>
      <c r="Q199" s="159"/>
      <c r="R199" s="159"/>
    </row>
    <row r="200" spans="1:18" s="67" customFormat="1" ht="12.75">
      <c r="A200" s="167"/>
      <c r="B200" s="175"/>
      <c r="C200" s="161"/>
      <c r="D200" s="161">
        <v>6345</v>
      </c>
      <c r="E200" s="54" t="s">
        <v>163</v>
      </c>
      <c r="F200" s="75">
        <f>'[2]Druhova'!G196</f>
        <v>0</v>
      </c>
      <c r="G200" s="75">
        <f>'[2]Druhova'!B196</f>
        <v>0</v>
      </c>
      <c r="H200" s="75">
        <f>'[2]Druhova'!C196</f>
        <v>0</v>
      </c>
      <c r="I200" s="75">
        <f>'[2]Druhova'!D196</f>
        <v>0</v>
      </c>
      <c r="J200" s="75">
        <f t="shared" si="4"/>
      </c>
      <c r="K200" s="165">
        <f t="shared" si="5"/>
      </c>
      <c r="L200" s="159"/>
      <c r="M200" s="159"/>
      <c r="N200" s="159"/>
      <c r="O200" s="159"/>
      <c r="P200" s="159"/>
      <c r="Q200" s="159"/>
      <c r="R200" s="159"/>
    </row>
    <row r="201" spans="1:28" ht="22.5">
      <c r="A201" s="167"/>
      <c r="B201" s="175"/>
      <c r="C201" s="161"/>
      <c r="D201" s="161">
        <v>6349</v>
      </c>
      <c r="E201" s="54" t="s">
        <v>164</v>
      </c>
      <c r="F201" s="75">
        <f>'[2]Druhova'!G197</f>
        <v>0</v>
      </c>
      <c r="G201" s="75">
        <f>'[2]Druhova'!B197</f>
        <v>0</v>
      </c>
      <c r="H201" s="75">
        <f>'[2]Druhova'!C197</f>
        <v>0</v>
      </c>
      <c r="I201" s="75">
        <f>'[2]Druhova'!D197</f>
        <v>0</v>
      </c>
      <c r="J201" s="75">
        <f t="shared" si="4"/>
      </c>
      <c r="K201" s="165">
        <f t="shared" si="5"/>
      </c>
      <c r="L201" s="116"/>
      <c r="M201" s="116"/>
      <c r="N201" s="116"/>
      <c r="O201" s="116"/>
      <c r="P201" s="116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22.5">
      <c r="A202" s="167"/>
      <c r="B202" s="175"/>
      <c r="C202" s="161">
        <v>635</v>
      </c>
      <c r="D202" s="161"/>
      <c r="E202" s="54" t="s">
        <v>165</v>
      </c>
      <c r="F202" s="75">
        <f>'[2]Druhova'!G198</f>
        <v>0</v>
      </c>
      <c r="G202" s="75">
        <f>'[2]Druhova'!B198</f>
        <v>0</v>
      </c>
      <c r="H202" s="75">
        <f>'[2]Druhova'!C198</f>
        <v>0</v>
      </c>
      <c r="I202" s="75">
        <f>'[2]Druhova'!D198</f>
        <v>0</v>
      </c>
      <c r="J202" s="75">
        <f t="shared" si="4"/>
      </c>
      <c r="K202" s="165">
        <f t="shared" si="5"/>
      </c>
      <c r="L202" s="116"/>
      <c r="M202" s="116"/>
      <c r="N202" s="116"/>
      <c r="O202" s="116"/>
      <c r="P202" s="116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2.75">
      <c r="A203" s="167"/>
      <c r="B203" s="175"/>
      <c r="C203" s="161">
        <v>636</v>
      </c>
      <c r="D203" s="161"/>
      <c r="E203" s="54" t="s">
        <v>166</v>
      </c>
      <c r="F203" s="75">
        <f>'[2]Druhova'!G199</f>
        <v>0</v>
      </c>
      <c r="G203" s="75">
        <f>'[2]Druhova'!B199</f>
        <v>0</v>
      </c>
      <c r="H203" s="75">
        <f>'[2]Druhova'!C199</f>
        <v>0</v>
      </c>
      <c r="I203" s="75">
        <f>'[2]Druhova'!D199</f>
        <v>0</v>
      </c>
      <c r="J203" s="75">
        <f t="shared" si="4"/>
      </c>
      <c r="K203" s="165">
        <f t="shared" si="5"/>
      </c>
      <c r="L203" s="116"/>
      <c r="M203" s="116"/>
      <c r="N203" s="116"/>
      <c r="O203" s="116"/>
      <c r="P203" s="116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2.75">
      <c r="A204" s="167"/>
      <c r="B204" s="175"/>
      <c r="C204" s="161">
        <v>637</v>
      </c>
      <c r="D204" s="161"/>
      <c r="E204" s="54" t="s">
        <v>167</v>
      </c>
      <c r="F204" s="75">
        <f>'[2]Druhova'!G200</f>
        <v>0</v>
      </c>
      <c r="G204" s="75">
        <f>'[2]Druhova'!B200</f>
        <v>0</v>
      </c>
      <c r="H204" s="75">
        <f>'[2]Druhova'!C200</f>
        <v>0</v>
      </c>
      <c r="I204" s="75">
        <f>'[2]Druhova'!D200</f>
        <v>0</v>
      </c>
      <c r="J204" s="75">
        <f t="shared" si="4"/>
      </c>
      <c r="K204" s="165">
        <f t="shared" si="5"/>
      </c>
      <c r="L204" s="116"/>
      <c r="M204" s="116"/>
      <c r="N204" s="116"/>
      <c r="O204" s="116"/>
      <c r="P204" s="116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2.75">
      <c r="A205" s="167"/>
      <c r="B205" s="175"/>
      <c r="C205" s="161">
        <v>638</v>
      </c>
      <c r="D205" s="161"/>
      <c r="E205" s="54" t="s">
        <v>168</v>
      </c>
      <c r="F205" s="75">
        <f>'[2]Druhova'!G201</f>
        <v>0</v>
      </c>
      <c r="G205" s="75">
        <f>'[2]Druhova'!B201</f>
        <v>0</v>
      </c>
      <c r="H205" s="75">
        <f>'[2]Druhova'!C201</f>
        <v>0</v>
      </c>
      <c r="I205" s="75">
        <f>'[2]Druhova'!D201</f>
        <v>0</v>
      </c>
      <c r="J205" s="75">
        <f t="shared" si="4"/>
      </c>
      <c r="K205" s="165">
        <f t="shared" si="5"/>
      </c>
      <c r="L205" s="116"/>
      <c r="M205" s="116"/>
      <c r="N205" s="116"/>
      <c r="O205" s="116"/>
      <c r="P205" s="116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2.75">
      <c r="A206" s="167"/>
      <c r="B206" s="175">
        <v>63</v>
      </c>
      <c r="C206" s="161"/>
      <c r="D206" s="175"/>
      <c r="E206" s="77" t="s">
        <v>169</v>
      </c>
      <c r="F206" s="172">
        <f>'[2]Druhova'!G202</f>
        <v>0</v>
      </c>
      <c r="G206" s="172">
        <f>'[2]Druhova'!B202</f>
        <v>0</v>
      </c>
      <c r="H206" s="172">
        <f>'[2]Druhova'!C202</f>
        <v>0</v>
      </c>
      <c r="I206" s="172">
        <f>'[2]Druhova'!D202</f>
        <v>0</v>
      </c>
      <c r="J206" s="172">
        <f t="shared" si="4"/>
      </c>
      <c r="K206" s="173">
        <f t="shared" si="5"/>
      </c>
      <c r="L206" s="116"/>
      <c r="M206" s="116"/>
      <c r="N206" s="116"/>
      <c r="O206" s="116"/>
      <c r="P206" s="116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22.5">
      <c r="A207" s="167"/>
      <c r="B207" s="175"/>
      <c r="C207" s="161">
        <v>641</v>
      </c>
      <c r="D207" s="161"/>
      <c r="E207" s="54" t="s">
        <v>170</v>
      </c>
      <c r="F207" s="75">
        <f>'[2]Druhova'!G203</f>
        <v>0</v>
      </c>
      <c r="G207" s="75">
        <f>'[2]Druhova'!B203</f>
        <v>0</v>
      </c>
      <c r="H207" s="75">
        <f>'[2]Druhova'!C203</f>
        <v>0</v>
      </c>
      <c r="I207" s="75">
        <f>'[2]Druhova'!D203</f>
        <v>0</v>
      </c>
      <c r="J207" s="75">
        <f t="shared" si="4"/>
      </c>
      <c r="K207" s="165">
        <f t="shared" si="5"/>
      </c>
      <c r="L207" s="116"/>
      <c r="M207" s="116"/>
      <c r="N207" s="116"/>
      <c r="O207" s="116"/>
      <c r="P207" s="116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22.5">
      <c r="A208" s="167"/>
      <c r="B208" s="175"/>
      <c r="C208" s="161">
        <v>642</v>
      </c>
      <c r="D208" s="161"/>
      <c r="E208" s="54" t="s">
        <v>171</v>
      </c>
      <c r="F208" s="75">
        <f>'[2]Druhova'!G204</f>
        <v>0</v>
      </c>
      <c r="G208" s="75">
        <f>'[2]Druhova'!B204</f>
        <v>0</v>
      </c>
      <c r="H208" s="75">
        <f>'[2]Druhova'!C204</f>
        <v>0</v>
      </c>
      <c r="I208" s="75">
        <f>'[2]Druhova'!D204</f>
        <v>0</v>
      </c>
      <c r="J208" s="75">
        <f aca="true" t="shared" si="6" ref="J208:J227">IF(H208=0,"",I208/H208*100)</f>
      </c>
      <c r="K208" s="165">
        <f aca="true" t="shared" si="7" ref="K208:K227">IF(F208=0,"",I208/F208*100)</f>
      </c>
      <c r="L208" s="116"/>
      <c r="M208" s="116"/>
      <c r="N208" s="116"/>
      <c r="O208" s="116"/>
      <c r="P208" s="116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22.5">
      <c r="A209" s="167"/>
      <c r="B209" s="175"/>
      <c r="C209" s="161">
        <v>643</v>
      </c>
      <c r="D209" s="161"/>
      <c r="E209" s="54" t="s">
        <v>250</v>
      </c>
      <c r="F209" s="75">
        <f>'[2]Druhova'!G205</f>
        <v>0</v>
      </c>
      <c r="G209" s="75">
        <f>'[2]Druhova'!B205</f>
        <v>0</v>
      </c>
      <c r="H209" s="75">
        <f>'[2]Druhova'!C205</f>
        <v>0</v>
      </c>
      <c r="I209" s="75">
        <f>'[2]Druhova'!D205</f>
        <v>0</v>
      </c>
      <c r="J209" s="75">
        <f t="shared" si="6"/>
      </c>
      <c r="K209" s="165">
        <f t="shared" si="7"/>
      </c>
      <c r="L209" s="116"/>
      <c r="M209" s="116"/>
      <c r="N209" s="116"/>
      <c r="O209" s="116"/>
      <c r="P209" s="116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22.5">
      <c r="A210" s="167"/>
      <c r="B210" s="175"/>
      <c r="C210" s="161">
        <v>644</v>
      </c>
      <c r="D210" s="161"/>
      <c r="E210" s="54" t="s">
        <v>251</v>
      </c>
      <c r="F210" s="75">
        <f>'[2]Druhova'!G206</f>
        <v>0</v>
      </c>
      <c r="G210" s="75">
        <f>'[2]Druhova'!B206</f>
        <v>0</v>
      </c>
      <c r="H210" s="75">
        <f>'[2]Druhova'!C206</f>
        <v>0</v>
      </c>
      <c r="I210" s="75">
        <f>'[2]Druhova'!D206</f>
        <v>0</v>
      </c>
      <c r="J210" s="75">
        <f t="shared" si="6"/>
      </c>
      <c r="K210" s="165">
        <f t="shared" si="7"/>
      </c>
      <c r="L210" s="116"/>
      <c r="M210" s="116"/>
      <c r="N210" s="116"/>
      <c r="O210" s="116"/>
      <c r="P210" s="116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22.5">
      <c r="A211" s="167"/>
      <c r="B211" s="175"/>
      <c r="C211" s="161">
        <v>645</v>
      </c>
      <c r="D211" s="161"/>
      <c r="E211" s="54" t="s">
        <v>172</v>
      </c>
      <c r="F211" s="75">
        <f>'[2]Druhova'!G207</f>
        <v>0</v>
      </c>
      <c r="G211" s="75">
        <f>'[2]Druhova'!B207</f>
        <v>0</v>
      </c>
      <c r="H211" s="75">
        <f>'[2]Druhova'!C207</f>
        <v>0</v>
      </c>
      <c r="I211" s="75">
        <f>'[2]Druhova'!D207</f>
        <v>0</v>
      </c>
      <c r="J211" s="75">
        <f t="shared" si="6"/>
      </c>
      <c r="K211" s="165">
        <f t="shared" si="7"/>
      </c>
      <c r="L211" s="116"/>
      <c r="M211" s="116"/>
      <c r="N211" s="116"/>
      <c r="O211" s="116"/>
      <c r="P211" s="116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2.75">
      <c r="A212" s="167"/>
      <c r="B212" s="175"/>
      <c r="C212" s="161">
        <v>646</v>
      </c>
      <c r="D212" s="161"/>
      <c r="E212" s="54" t="s">
        <v>173</v>
      </c>
      <c r="F212" s="75">
        <f>'[2]Druhova'!G208</f>
        <v>0</v>
      </c>
      <c r="G212" s="75">
        <f>'[2]Druhova'!B208</f>
        <v>0</v>
      </c>
      <c r="H212" s="75">
        <f>'[2]Druhova'!C208</f>
        <v>0</v>
      </c>
      <c r="I212" s="75">
        <f>'[2]Druhova'!D208</f>
        <v>0</v>
      </c>
      <c r="J212" s="75">
        <f t="shared" si="6"/>
      </c>
      <c r="K212" s="165">
        <f t="shared" si="7"/>
      </c>
      <c r="L212" s="116"/>
      <c r="M212" s="116"/>
      <c r="N212" s="116"/>
      <c r="O212" s="116"/>
      <c r="P212" s="116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2.75">
      <c r="A213" s="167"/>
      <c r="B213" s="175"/>
      <c r="C213" s="161">
        <v>647</v>
      </c>
      <c r="D213" s="161"/>
      <c r="E213" s="54" t="s">
        <v>174</v>
      </c>
      <c r="F213" s="75">
        <f>'[2]Druhova'!G209</f>
        <v>0</v>
      </c>
      <c r="G213" s="75">
        <f>'[2]Druhova'!B209</f>
        <v>0</v>
      </c>
      <c r="H213" s="75">
        <f>'[2]Druhova'!C209</f>
        <v>0</v>
      </c>
      <c r="I213" s="75">
        <f>'[2]Druhova'!D209</f>
        <v>0</v>
      </c>
      <c r="J213" s="75">
        <f t="shared" si="6"/>
      </c>
      <c r="K213" s="165">
        <f t="shared" si="7"/>
      </c>
      <c r="L213" s="116"/>
      <c r="M213" s="116"/>
      <c r="N213" s="116"/>
      <c r="O213" s="116"/>
      <c r="P213" s="116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2.75">
      <c r="A214" s="167"/>
      <c r="B214" s="175">
        <v>64</v>
      </c>
      <c r="C214" s="161"/>
      <c r="D214" s="175"/>
      <c r="E214" s="77" t="s">
        <v>175</v>
      </c>
      <c r="F214" s="172">
        <f>'[2]Druhova'!G210</f>
        <v>0</v>
      </c>
      <c r="G214" s="172">
        <f>'[2]Druhova'!B210</f>
        <v>0</v>
      </c>
      <c r="H214" s="172">
        <f>'[2]Druhova'!C210</f>
        <v>0</v>
      </c>
      <c r="I214" s="172">
        <f>'[2]Druhova'!D210</f>
        <v>0</v>
      </c>
      <c r="J214" s="172">
        <f t="shared" si="6"/>
      </c>
      <c r="K214" s="173">
        <f t="shared" si="7"/>
      </c>
      <c r="L214" s="116"/>
      <c r="M214" s="116"/>
      <c r="N214" s="116"/>
      <c r="O214" s="116"/>
      <c r="P214" s="116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33.75">
      <c r="A215" s="167"/>
      <c r="B215" s="175"/>
      <c r="C215" s="161">
        <v>671</v>
      </c>
      <c r="D215" s="161"/>
      <c r="E215" s="54" t="s">
        <v>252</v>
      </c>
      <c r="F215" s="75">
        <f>'[2]Druhova'!G211</f>
        <v>0</v>
      </c>
      <c r="G215" s="75">
        <f>'[2]Druhova'!B211</f>
        <v>0</v>
      </c>
      <c r="H215" s="75">
        <f>'[2]Druhova'!C211</f>
        <v>0</v>
      </c>
      <c r="I215" s="75">
        <f>'[2]Druhova'!D211</f>
        <v>0</v>
      </c>
      <c r="J215" s="75">
        <f t="shared" si="6"/>
      </c>
      <c r="K215" s="165">
        <f t="shared" si="7"/>
      </c>
      <c r="L215" s="116"/>
      <c r="M215" s="116"/>
      <c r="N215" s="116"/>
      <c r="O215" s="116"/>
      <c r="P215" s="116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18" s="67" customFormat="1" ht="33.75">
      <c r="A216" s="167"/>
      <c r="B216" s="175"/>
      <c r="C216" s="161">
        <v>672</v>
      </c>
      <c r="D216" s="161"/>
      <c r="E216" s="54" t="s">
        <v>253</v>
      </c>
      <c r="F216" s="75">
        <f>'[2]Druhova'!G212</f>
        <v>0</v>
      </c>
      <c r="G216" s="75">
        <f>'[2]Druhova'!B212</f>
        <v>0</v>
      </c>
      <c r="H216" s="75">
        <f>'[2]Druhova'!C212</f>
        <v>0</v>
      </c>
      <c r="I216" s="75">
        <f>'[2]Druhova'!D212</f>
        <v>0</v>
      </c>
      <c r="J216" s="75">
        <f t="shared" si="6"/>
      </c>
      <c r="K216" s="165">
        <f t="shared" si="7"/>
      </c>
      <c r="L216" s="159"/>
      <c r="M216" s="159"/>
      <c r="N216" s="159"/>
      <c r="O216" s="159"/>
      <c r="P216" s="159"/>
      <c r="Q216" s="159"/>
      <c r="R216" s="159"/>
    </row>
    <row r="217" spans="1:28" ht="33.75">
      <c r="A217" s="167"/>
      <c r="B217" s="175"/>
      <c r="C217" s="161">
        <v>673</v>
      </c>
      <c r="D217" s="161"/>
      <c r="E217" s="54" t="s">
        <v>254</v>
      </c>
      <c r="F217" s="75">
        <f>'[2]Druhova'!G213</f>
        <v>0</v>
      </c>
      <c r="G217" s="75">
        <f>'[2]Druhova'!B213</f>
        <v>0</v>
      </c>
      <c r="H217" s="75">
        <f>'[2]Druhova'!C213</f>
        <v>0</v>
      </c>
      <c r="I217" s="75">
        <f>'[2]Druhova'!D213</f>
        <v>0</v>
      </c>
      <c r="J217" s="75">
        <f t="shared" si="6"/>
      </c>
      <c r="K217" s="165">
        <f t="shared" si="7"/>
      </c>
      <c r="L217" s="116"/>
      <c r="M217" s="116"/>
      <c r="N217" s="116"/>
      <c r="O217" s="116"/>
      <c r="P217" s="116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33.75">
      <c r="A218" s="167"/>
      <c r="B218" s="175"/>
      <c r="C218" s="161">
        <v>674</v>
      </c>
      <c r="D218" s="161"/>
      <c r="E218" s="54" t="s">
        <v>255</v>
      </c>
      <c r="F218" s="75">
        <f>'[2]Druhova'!G214</f>
        <v>0</v>
      </c>
      <c r="G218" s="75">
        <f>'[2]Druhova'!B214</f>
        <v>0</v>
      </c>
      <c r="H218" s="75">
        <f>'[2]Druhova'!C214</f>
        <v>0</v>
      </c>
      <c r="I218" s="75">
        <f>'[2]Druhova'!D214</f>
        <v>0</v>
      </c>
      <c r="J218" s="75">
        <f t="shared" si="6"/>
      </c>
      <c r="K218" s="165">
        <f t="shared" si="7"/>
      </c>
      <c r="L218" s="116"/>
      <c r="M218" s="116"/>
      <c r="N218" s="116"/>
      <c r="O218" s="116"/>
      <c r="P218" s="116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33.75">
      <c r="A219" s="167"/>
      <c r="B219" s="175"/>
      <c r="C219" s="161">
        <v>675</v>
      </c>
      <c r="D219" s="161"/>
      <c r="E219" s="54" t="s">
        <v>176</v>
      </c>
      <c r="F219" s="75">
        <f>'[2]Druhova'!G215</f>
        <v>0</v>
      </c>
      <c r="G219" s="75">
        <f>'[2]Druhova'!B215</f>
        <v>0</v>
      </c>
      <c r="H219" s="75">
        <f>'[2]Druhova'!C215</f>
        <v>0</v>
      </c>
      <c r="I219" s="75">
        <f>'[2]Druhova'!D215</f>
        <v>0</v>
      </c>
      <c r="J219" s="75">
        <f t="shared" si="6"/>
      </c>
      <c r="K219" s="165">
        <f t="shared" si="7"/>
      </c>
      <c r="L219" s="116"/>
      <c r="M219" s="116"/>
      <c r="N219" s="116"/>
      <c r="O219" s="116"/>
      <c r="P219" s="116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33.75">
      <c r="A220" s="167"/>
      <c r="B220" s="175"/>
      <c r="C220" s="161">
        <v>676</v>
      </c>
      <c r="D220" s="161"/>
      <c r="E220" s="54" t="s">
        <v>177</v>
      </c>
      <c r="F220" s="75">
        <f>'[2]Druhova'!G216</f>
        <v>0</v>
      </c>
      <c r="G220" s="75">
        <f>'[2]Druhova'!B216</f>
        <v>0</v>
      </c>
      <c r="H220" s="75">
        <f>'[2]Druhova'!C216</f>
        <v>0</v>
      </c>
      <c r="I220" s="75">
        <f>'[2]Druhova'!D216</f>
        <v>0</v>
      </c>
      <c r="J220" s="75">
        <f t="shared" si="6"/>
      </c>
      <c r="K220" s="165">
        <f t="shared" si="7"/>
      </c>
      <c r="L220" s="116"/>
      <c r="M220" s="116"/>
      <c r="N220" s="116"/>
      <c r="O220" s="116"/>
      <c r="P220" s="116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2.75">
      <c r="A221" s="167"/>
      <c r="B221" s="175"/>
      <c r="C221" s="161">
        <v>679</v>
      </c>
      <c r="D221" s="161"/>
      <c r="E221" s="54" t="s">
        <v>178</v>
      </c>
      <c r="F221" s="75">
        <f>'[2]Druhova'!G217</f>
        <v>0</v>
      </c>
      <c r="G221" s="75">
        <f>'[2]Druhova'!B217</f>
        <v>0</v>
      </c>
      <c r="H221" s="75">
        <f>'[2]Druhova'!C217</f>
        <v>0</v>
      </c>
      <c r="I221" s="75">
        <f>'[2]Druhova'!D217</f>
        <v>0</v>
      </c>
      <c r="J221" s="75">
        <f t="shared" si="6"/>
      </c>
      <c r="K221" s="165">
        <f t="shared" si="7"/>
      </c>
      <c r="L221" s="116"/>
      <c r="M221" s="116"/>
      <c r="N221" s="116"/>
      <c r="O221" s="116"/>
      <c r="P221" s="116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2.75">
      <c r="A222" s="167"/>
      <c r="B222" s="175">
        <v>67</v>
      </c>
      <c r="C222" s="161"/>
      <c r="D222" s="161"/>
      <c r="E222" s="77" t="s">
        <v>179</v>
      </c>
      <c r="F222" s="172">
        <f>'[2]Druhova'!G218</f>
        <v>0</v>
      </c>
      <c r="G222" s="172">
        <f>'[2]Druhova'!B218</f>
        <v>0</v>
      </c>
      <c r="H222" s="172">
        <f>'[2]Druhova'!C218</f>
        <v>0</v>
      </c>
      <c r="I222" s="172">
        <f>'[2]Druhova'!D218</f>
        <v>0</v>
      </c>
      <c r="J222" s="172">
        <f t="shared" si="6"/>
      </c>
      <c r="K222" s="173">
        <f t="shared" si="7"/>
      </c>
      <c r="L222" s="116"/>
      <c r="M222" s="116"/>
      <c r="N222" s="116"/>
      <c r="O222" s="116"/>
      <c r="P222" s="116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2.75">
      <c r="A223" s="167"/>
      <c r="B223" s="175"/>
      <c r="C223" s="161">
        <v>690</v>
      </c>
      <c r="D223" s="161"/>
      <c r="E223" s="54" t="s">
        <v>180</v>
      </c>
      <c r="F223" s="75">
        <f>'[2]Druhova'!G219</f>
        <v>0</v>
      </c>
      <c r="G223" s="75">
        <f>'[2]Druhova'!B219</f>
        <v>0</v>
      </c>
      <c r="H223" s="75">
        <f>'[2]Druhova'!C219</f>
        <v>0</v>
      </c>
      <c r="I223" s="75">
        <f>'[2]Druhova'!D219</f>
        <v>0</v>
      </c>
      <c r="J223" s="75">
        <f t="shared" si="6"/>
      </c>
      <c r="K223" s="165">
        <f t="shared" si="7"/>
      </c>
      <c r="L223" s="116"/>
      <c r="M223" s="116"/>
      <c r="N223" s="116"/>
      <c r="O223" s="116"/>
      <c r="P223" s="116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18" s="67" customFormat="1" ht="13.5" thickBot="1">
      <c r="A224" s="167"/>
      <c r="B224" s="175">
        <v>69</v>
      </c>
      <c r="C224" s="161"/>
      <c r="D224" s="175"/>
      <c r="E224" s="77" t="s">
        <v>180</v>
      </c>
      <c r="F224" s="181">
        <f>'[2]Druhova'!G220</f>
        <v>0</v>
      </c>
      <c r="G224" s="182">
        <f>'[2]Druhova'!B220</f>
        <v>0</v>
      </c>
      <c r="H224" s="182">
        <f>'[2]Druhova'!C220</f>
        <v>0</v>
      </c>
      <c r="I224" s="182">
        <f>'[2]Druhova'!D220</f>
        <v>0</v>
      </c>
      <c r="J224" s="182">
        <f t="shared" si="6"/>
      </c>
      <c r="K224" s="183">
        <f t="shared" si="7"/>
      </c>
      <c r="L224" s="159"/>
      <c r="M224" s="159"/>
      <c r="N224" s="159"/>
      <c r="O224" s="159"/>
      <c r="P224" s="159"/>
      <c r="Q224" s="159"/>
      <c r="R224" s="159"/>
    </row>
    <row r="225" spans="1:18" s="67" customFormat="1" ht="30" customHeight="1" thickBot="1">
      <c r="A225" s="184">
        <v>6</v>
      </c>
      <c r="B225" s="185"/>
      <c r="C225" s="212"/>
      <c r="D225" s="216"/>
      <c r="E225" s="213" t="s">
        <v>181</v>
      </c>
      <c r="F225" s="110">
        <f>'[2]Druhova'!G221</f>
        <v>154357.556</v>
      </c>
      <c r="G225" s="72">
        <f>'[2]Druhova'!B221</f>
        <v>94450</v>
      </c>
      <c r="H225" s="72">
        <f>'[2]Druhova'!C221</f>
        <v>91692</v>
      </c>
      <c r="I225" s="72">
        <f>'[2]Druhova'!D221</f>
        <v>52821.0994</v>
      </c>
      <c r="J225" s="72">
        <f t="shared" si="6"/>
        <v>57.6070970204598</v>
      </c>
      <c r="K225" s="189">
        <f t="shared" si="7"/>
        <v>34.219963550083676</v>
      </c>
      <c r="L225" s="159"/>
      <c r="M225" s="159"/>
      <c r="N225" s="159"/>
      <c r="O225" s="159"/>
      <c r="P225" s="159"/>
      <c r="Q225" s="159"/>
      <c r="R225" s="159"/>
    </row>
    <row r="226" spans="1:28" ht="34.5" customHeight="1" thickBot="1">
      <c r="A226" s="184">
        <v>5.6</v>
      </c>
      <c r="B226" s="185"/>
      <c r="C226" s="212"/>
      <c r="D226" s="216"/>
      <c r="E226" s="213" t="s">
        <v>182</v>
      </c>
      <c r="F226" s="110">
        <f>'[2]Druhova'!G222</f>
        <v>1205632.54447</v>
      </c>
      <c r="G226" s="72">
        <f>'[2]Druhova'!B222</f>
        <v>1012920</v>
      </c>
      <c r="H226" s="72">
        <f>'[2]Druhova'!C222</f>
        <v>1160266.95</v>
      </c>
      <c r="I226" s="72">
        <f>'[2]Druhova'!D222</f>
        <v>1050878.47625</v>
      </c>
      <c r="J226" s="72">
        <f t="shared" si="6"/>
        <v>90.57212878898258</v>
      </c>
      <c r="K226" s="189">
        <f t="shared" si="7"/>
        <v>87.16407673881844</v>
      </c>
      <c r="L226" s="116"/>
      <c r="M226" s="116"/>
      <c r="N226" s="116"/>
      <c r="O226" s="116"/>
      <c r="P226" s="116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24.75" customHeight="1" thickBot="1">
      <c r="A227" s="233" t="s">
        <v>183</v>
      </c>
      <c r="B227" s="234"/>
      <c r="C227" s="235"/>
      <c r="D227" s="236"/>
      <c r="E227" s="237" t="s">
        <v>184</v>
      </c>
      <c r="F227" s="110">
        <f>'[2]Druhova'!G223</f>
        <v>-1034502.00366</v>
      </c>
      <c r="G227" s="72">
        <f>'[2]Druhova'!B223</f>
        <v>-900522</v>
      </c>
      <c r="H227" s="72">
        <f>'[2]Druhova'!C223</f>
        <v>-1047868.95</v>
      </c>
      <c r="I227" s="72">
        <f>'[2]Druhova'!D223</f>
        <v>-1024012.95022</v>
      </c>
      <c r="J227" s="72">
        <f t="shared" si="6"/>
        <v>97.7233794569445</v>
      </c>
      <c r="K227" s="189">
        <f t="shared" si="7"/>
        <v>98.98607703002116</v>
      </c>
      <c r="L227" s="116"/>
      <c r="M227" s="116"/>
      <c r="N227" s="116"/>
      <c r="O227" s="116"/>
      <c r="P227" s="116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5:28" ht="18.75" customHeight="1" thickBot="1">
      <c r="E228" s="123"/>
      <c r="F228" s="238">
        <f>'[2]Druhova'!B224</f>
        <v>0</v>
      </c>
      <c r="G228" s="238">
        <f>'[2]Druhova'!C224</f>
        <v>0</v>
      </c>
      <c r="H228" s="238">
        <f>'[2]Druhova'!D224</f>
        <v>0</v>
      </c>
      <c r="I228" s="238">
        <f>'[2]Druhova'!E224</f>
        <v>0</v>
      </c>
      <c r="J228" s="238" t="str">
        <f>'[2]Druhova'!F224</f>
        <v>EMPTY</v>
      </c>
      <c r="K228" s="238">
        <f>'[2]Druhova'!G224</f>
        <v>0</v>
      </c>
      <c r="L228" s="116"/>
      <c r="M228" s="116"/>
      <c r="N228" s="116"/>
      <c r="O228" s="116"/>
      <c r="P228" s="116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8.75" customHeight="1" thickBot="1">
      <c r="A229" s="214"/>
      <c r="B229" s="239" t="s">
        <v>185</v>
      </c>
      <c r="C229" s="232"/>
      <c r="D229" s="240"/>
      <c r="E229" s="241" t="s">
        <v>78</v>
      </c>
      <c r="F229" s="222">
        <f>'[2]Druhova'!G225</f>
        <v>1205632.54447</v>
      </c>
      <c r="G229" s="219">
        <f>'[2]Druhova'!B225</f>
        <v>1012920</v>
      </c>
      <c r="H229" s="219">
        <f>'[2]Druhova'!C225</f>
        <v>1160266.95</v>
      </c>
      <c r="I229" s="219">
        <f>'[2]Druhova'!D225</f>
        <v>1050878.47625</v>
      </c>
      <c r="J229" s="219">
        <f>IF(H229=0,"",I229/H229*100)</f>
        <v>90.57212878898258</v>
      </c>
      <c r="K229" s="220">
        <f>IF(F229=0,"",I229/F229*100)</f>
        <v>87.16407673881844</v>
      </c>
      <c r="L229" s="116"/>
      <c r="M229" s="116"/>
      <c r="N229" s="116"/>
      <c r="O229" s="116"/>
      <c r="P229" s="116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5:28" ht="12.75" customHeight="1" hidden="1">
      <c r="E230" s="123"/>
      <c r="F230" s="75">
        <f>'[2]Druhova'!B226</f>
        <v>0</v>
      </c>
      <c r="G230" s="75">
        <f>'[2]Druhova'!C226</f>
        <v>0</v>
      </c>
      <c r="H230" s="75">
        <f>'[2]Druhova'!D226</f>
        <v>0</v>
      </c>
      <c r="I230" s="75">
        <f>'[2]Druhova'!E226</f>
        <v>0</v>
      </c>
      <c r="J230" s="75" t="str">
        <f>'[2]Druhova'!F226</f>
        <v>EMPTY</v>
      </c>
      <c r="K230" s="165">
        <f>'[2]Druhova'!G226</f>
        <v>0</v>
      </c>
      <c r="L230" s="116"/>
      <c r="M230" s="116"/>
      <c r="N230" s="116"/>
      <c r="O230" s="116"/>
      <c r="P230" s="116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8.75" customHeight="1">
      <c r="A231" s="242"/>
      <c r="B231" s="243"/>
      <c r="C231" s="243"/>
      <c r="D231" s="244"/>
      <c r="E231" s="245" t="s">
        <v>186</v>
      </c>
      <c r="F231" s="246">
        <f>'[2]Druhova'!B227</f>
        <v>0</v>
      </c>
      <c r="G231" s="246">
        <f>'[2]Druhova'!C227</f>
        <v>0</v>
      </c>
      <c r="H231" s="246">
        <f>'[2]Druhova'!D227</f>
        <v>0</v>
      </c>
      <c r="I231" s="246">
        <f>'[2]Druhova'!E227</f>
        <v>0</v>
      </c>
      <c r="J231" s="246" t="str">
        <f>'[2]Druhova'!F227</f>
        <v>FINANCOVÁNÍ</v>
      </c>
      <c r="K231" s="246">
        <f>'[2]Druhova'!G227</f>
        <v>0</v>
      </c>
      <c r="L231" s="116"/>
      <c r="M231" s="116"/>
      <c r="N231" s="116"/>
      <c r="O231" s="116"/>
      <c r="P231" s="116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8" customHeight="1">
      <c r="A232" s="167"/>
      <c r="B232" s="195"/>
      <c r="C232" s="161"/>
      <c r="D232" s="247">
        <v>8111</v>
      </c>
      <c r="E232" s="248" t="s">
        <v>187</v>
      </c>
      <c r="F232" s="75">
        <f>'[2]Druhova'!G228</f>
        <v>0</v>
      </c>
      <c r="G232" s="75">
        <f>'[2]Druhova'!B228</f>
        <v>0</v>
      </c>
      <c r="H232" s="75">
        <f>'[2]Druhova'!C228</f>
        <v>0</v>
      </c>
      <c r="I232" s="75">
        <f>'[2]Druhova'!D228</f>
        <v>0</v>
      </c>
      <c r="J232" s="75">
        <f aca="true" t="shared" si="8" ref="J232:J257">IF(H232=0,"",I232/H232*100)</f>
      </c>
      <c r="K232" s="165">
        <f aca="true" t="shared" si="9" ref="K232:K257">IF(F232=0,"",I232/F232*100)</f>
      </c>
      <c r="L232" s="116"/>
      <c r="M232" s="116"/>
      <c r="N232" s="116"/>
      <c r="O232" s="116"/>
      <c r="P232" s="116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30.75" customHeight="1">
      <c r="A233" s="167"/>
      <c r="B233" s="195"/>
      <c r="C233" s="161"/>
      <c r="D233" s="247">
        <v>8112</v>
      </c>
      <c r="E233" s="248" t="s">
        <v>188</v>
      </c>
      <c r="F233" s="75">
        <f>'[2]Druhova'!G229</f>
        <v>0</v>
      </c>
      <c r="G233" s="75">
        <f>'[2]Druhova'!B229</f>
        <v>0</v>
      </c>
      <c r="H233" s="75">
        <f>'[2]Druhova'!C229</f>
        <v>0</v>
      </c>
      <c r="I233" s="75">
        <f>'[2]Druhova'!D229</f>
        <v>0</v>
      </c>
      <c r="J233" s="75">
        <f t="shared" si="8"/>
      </c>
      <c r="K233" s="165">
        <f t="shared" si="9"/>
      </c>
      <c r="L233" s="116"/>
      <c r="M233" s="116"/>
      <c r="N233" s="116"/>
      <c r="O233" s="116"/>
      <c r="P233" s="116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27" customHeight="1">
      <c r="A234" s="167"/>
      <c r="B234" s="195"/>
      <c r="C234" s="161"/>
      <c r="D234" s="1">
        <v>8113</v>
      </c>
      <c r="E234" s="2" t="s">
        <v>189</v>
      </c>
      <c r="F234" s="75">
        <f>'[2]Druhova'!G230</f>
        <v>0</v>
      </c>
      <c r="G234" s="75">
        <f>'[2]Druhova'!B230</f>
        <v>0</v>
      </c>
      <c r="H234" s="75">
        <f>'[2]Druhova'!C230</f>
        <v>0</v>
      </c>
      <c r="I234" s="75">
        <f>'[2]Druhova'!D230</f>
        <v>0</v>
      </c>
      <c r="J234" s="75">
        <f t="shared" si="8"/>
      </c>
      <c r="K234" s="165">
        <f t="shared" si="9"/>
      </c>
      <c r="L234" s="116"/>
      <c r="M234" s="116"/>
      <c r="N234" s="116"/>
      <c r="O234" s="116"/>
      <c r="P234" s="116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37.5" customHeight="1">
      <c r="A235" s="167"/>
      <c r="B235" s="195"/>
      <c r="C235" s="161"/>
      <c r="D235" s="1">
        <v>8114</v>
      </c>
      <c r="E235" s="2" t="s">
        <v>190</v>
      </c>
      <c r="F235" s="75">
        <f>'[2]Druhova'!G231</f>
        <v>0</v>
      </c>
      <c r="G235" s="75">
        <f>'[2]Druhova'!B231</f>
        <v>0</v>
      </c>
      <c r="H235" s="75">
        <f>'[2]Druhova'!C231</f>
        <v>0</v>
      </c>
      <c r="I235" s="75">
        <f>'[2]Druhova'!D231</f>
        <v>0</v>
      </c>
      <c r="J235" s="75">
        <f t="shared" si="8"/>
      </c>
      <c r="K235" s="165">
        <f t="shared" si="9"/>
      </c>
      <c r="L235" s="116"/>
      <c r="M235" s="116"/>
      <c r="N235" s="116"/>
      <c r="O235" s="116"/>
      <c r="P235" s="116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30.75" customHeight="1">
      <c r="A236" s="167"/>
      <c r="B236" s="195"/>
      <c r="C236" s="161"/>
      <c r="D236" s="247">
        <v>8115</v>
      </c>
      <c r="E236" s="248" t="s">
        <v>191</v>
      </c>
      <c r="F236" s="75">
        <f>'[2]Druhova'!G232</f>
        <v>0</v>
      </c>
      <c r="G236" s="75">
        <f>'[2]Druhova'!B232</f>
        <v>0</v>
      </c>
      <c r="H236" s="75">
        <f>'[2]Druhova'!C232</f>
        <v>0</v>
      </c>
      <c r="I236" s="75">
        <f>'[2]Druhova'!D232</f>
        <v>0</v>
      </c>
      <c r="J236" s="75">
        <f t="shared" si="8"/>
      </c>
      <c r="K236" s="165">
        <f t="shared" si="9"/>
      </c>
      <c r="L236" s="116"/>
      <c r="M236" s="116"/>
      <c r="N236" s="116"/>
      <c r="O236" s="116"/>
      <c r="P236" s="116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8" customHeight="1">
      <c r="A237" s="167"/>
      <c r="B237" s="195"/>
      <c r="C237" s="161"/>
      <c r="D237" s="1">
        <v>8117</v>
      </c>
      <c r="E237" s="248" t="s">
        <v>192</v>
      </c>
      <c r="F237" s="75">
        <f>'[2]Druhova'!G233</f>
        <v>0</v>
      </c>
      <c r="G237" s="75">
        <f>'[2]Druhova'!B233</f>
        <v>0</v>
      </c>
      <c r="H237" s="75">
        <f>'[2]Druhova'!C233</f>
        <v>0</v>
      </c>
      <c r="I237" s="75">
        <f>'[2]Druhova'!D233</f>
        <v>0</v>
      </c>
      <c r="J237" s="75">
        <f t="shared" si="8"/>
      </c>
      <c r="K237" s="165">
        <f t="shared" si="9"/>
      </c>
      <c r="L237" s="116"/>
      <c r="M237" s="116"/>
      <c r="N237" s="116"/>
      <c r="O237" s="116"/>
      <c r="P237" s="116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18" s="67" customFormat="1" ht="18" customHeight="1">
      <c r="A238" s="167"/>
      <c r="B238" s="195"/>
      <c r="C238" s="161"/>
      <c r="D238" s="1">
        <v>8118</v>
      </c>
      <c r="E238" s="248" t="s">
        <v>193</v>
      </c>
      <c r="F238" s="75">
        <f>'[2]Druhova'!G234</f>
        <v>0</v>
      </c>
      <c r="G238" s="75">
        <f>'[2]Druhova'!B234</f>
        <v>0</v>
      </c>
      <c r="H238" s="75">
        <f>'[2]Druhova'!C234</f>
        <v>0</v>
      </c>
      <c r="I238" s="75">
        <f>'[2]Druhova'!D234</f>
        <v>0</v>
      </c>
      <c r="J238" s="75">
        <f t="shared" si="8"/>
      </c>
      <c r="K238" s="165">
        <f t="shared" si="9"/>
      </c>
      <c r="L238" s="159"/>
      <c r="M238" s="159"/>
      <c r="N238" s="159"/>
      <c r="O238" s="159"/>
      <c r="P238" s="159"/>
      <c r="Q238" s="159"/>
      <c r="R238" s="159"/>
    </row>
    <row r="239" spans="1:18" s="67" customFormat="1" ht="18" customHeight="1">
      <c r="A239" s="200"/>
      <c r="B239" s="201"/>
      <c r="C239" s="161">
        <v>811</v>
      </c>
      <c r="D239" s="249"/>
      <c r="E239" s="250" t="s">
        <v>194</v>
      </c>
      <c r="F239" s="75">
        <f>'[2]Druhova'!G235</f>
        <v>0</v>
      </c>
      <c r="G239" s="75">
        <f>'[2]Druhova'!B235</f>
        <v>0</v>
      </c>
      <c r="H239" s="75">
        <f>'[2]Druhova'!C235</f>
        <v>0</v>
      </c>
      <c r="I239" s="75">
        <f>'[2]Druhova'!D235</f>
        <v>0</v>
      </c>
      <c r="J239" s="75">
        <f t="shared" si="8"/>
      </c>
      <c r="K239" s="165">
        <f t="shared" si="9"/>
      </c>
      <c r="L239" s="159"/>
      <c r="M239" s="159"/>
      <c r="N239" s="159"/>
      <c r="O239" s="159"/>
      <c r="P239" s="159"/>
      <c r="Q239" s="159"/>
      <c r="R239" s="159"/>
    </row>
    <row r="240" spans="1:18" s="67" customFormat="1" ht="19.5" customHeight="1">
      <c r="A240" s="200"/>
      <c r="B240" s="201"/>
      <c r="C240" s="161"/>
      <c r="D240" s="249">
        <v>8121</v>
      </c>
      <c r="E240" s="250" t="s">
        <v>195</v>
      </c>
      <c r="F240" s="75">
        <f>'[2]Druhova'!G236</f>
        <v>0</v>
      </c>
      <c r="G240" s="75">
        <f>'[2]Druhova'!B236</f>
        <v>0</v>
      </c>
      <c r="H240" s="75">
        <f>'[2]Druhova'!C236</f>
        <v>0</v>
      </c>
      <c r="I240" s="75">
        <f>'[2]Druhova'!D236</f>
        <v>0</v>
      </c>
      <c r="J240" s="75">
        <f t="shared" si="8"/>
      </c>
      <c r="K240" s="165">
        <f t="shared" si="9"/>
      </c>
      <c r="L240" s="159"/>
      <c r="M240" s="159"/>
      <c r="N240" s="159"/>
      <c r="O240" s="159"/>
      <c r="P240" s="159"/>
      <c r="Q240" s="159"/>
      <c r="R240" s="159"/>
    </row>
    <row r="241" spans="1:18" s="67" customFormat="1" ht="24">
      <c r="A241" s="200"/>
      <c r="B241" s="201"/>
      <c r="C241" s="161"/>
      <c r="D241" s="249">
        <v>8122</v>
      </c>
      <c r="E241" s="250" t="s">
        <v>196</v>
      </c>
      <c r="F241" s="75">
        <f>'[2]Druhova'!G237</f>
        <v>0</v>
      </c>
      <c r="G241" s="75">
        <f>'[2]Druhova'!B237</f>
        <v>0</v>
      </c>
      <c r="H241" s="75">
        <f>'[2]Druhova'!C237</f>
        <v>0</v>
      </c>
      <c r="I241" s="75">
        <f>'[2]Druhova'!D237</f>
        <v>0</v>
      </c>
      <c r="J241" s="75">
        <f t="shared" si="8"/>
      </c>
      <c r="K241" s="165">
        <f t="shared" si="9"/>
      </c>
      <c r="L241" s="159"/>
      <c r="M241" s="159"/>
      <c r="N241" s="159"/>
      <c r="O241" s="159"/>
      <c r="P241" s="159"/>
      <c r="Q241" s="159"/>
      <c r="R241" s="159"/>
    </row>
    <row r="242" spans="1:18" s="67" customFormat="1" ht="27" customHeight="1">
      <c r="A242" s="200"/>
      <c r="B242" s="201"/>
      <c r="C242" s="161"/>
      <c r="D242" s="3">
        <v>8128</v>
      </c>
      <c r="E242" s="4" t="s">
        <v>197</v>
      </c>
      <c r="F242" s="75">
        <f>'[2]Druhova'!G238</f>
        <v>0</v>
      </c>
      <c r="G242" s="75">
        <f>'[2]Druhova'!B238</f>
        <v>0</v>
      </c>
      <c r="H242" s="75">
        <f>'[2]Druhova'!C238</f>
        <v>0</v>
      </c>
      <c r="I242" s="75">
        <f>'[2]Druhova'!D238</f>
        <v>0</v>
      </c>
      <c r="J242" s="75">
        <f t="shared" si="8"/>
      </c>
      <c r="K242" s="165">
        <f t="shared" si="9"/>
      </c>
      <c r="L242" s="159"/>
      <c r="M242" s="159"/>
      <c r="N242" s="159"/>
      <c r="O242" s="159"/>
      <c r="P242" s="159"/>
      <c r="Q242" s="159"/>
      <c r="R242" s="159"/>
    </row>
    <row r="243" spans="1:28" ht="18" customHeight="1">
      <c r="A243" s="200"/>
      <c r="B243" s="201"/>
      <c r="C243" s="161">
        <v>812</v>
      </c>
      <c r="D243" s="249"/>
      <c r="E243" s="250" t="s">
        <v>198</v>
      </c>
      <c r="F243" s="75">
        <f>'[2]Druhova'!G239</f>
        <v>0</v>
      </c>
      <c r="G243" s="75">
        <f>'[2]Druhova'!B239</f>
        <v>0</v>
      </c>
      <c r="H243" s="75">
        <f>'[2]Druhova'!C239</f>
        <v>0</v>
      </c>
      <c r="I243" s="75">
        <f>'[2]Druhova'!D239</f>
        <v>0</v>
      </c>
      <c r="J243" s="75">
        <f t="shared" si="8"/>
      </c>
      <c r="K243" s="165">
        <f t="shared" si="9"/>
      </c>
      <c r="L243" s="116"/>
      <c r="M243" s="116"/>
      <c r="N243" s="116"/>
      <c r="O243" s="116"/>
      <c r="P243" s="116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8" customHeight="1">
      <c r="A244" s="200"/>
      <c r="B244" s="201">
        <v>81</v>
      </c>
      <c r="C244" s="161"/>
      <c r="D244" s="249"/>
      <c r="E244" s="98" t="s">
        <v>199</v>
      </c>
      <c r="F244" s="172">
        <f>'[2]Druhova'!G240</f>
        <v>0</v>
      </c>
      <c r="G244" s="172">
        <f>'[2]Druhova'!B240</f>
        <v>0</v>
      </c>
      <c r="H244" s="172">
        <f>'[2]Druhova'!C240</f>
        <v>0</v>
      </c>
      <c r="I244" s="172">
        <f>'[2]Druhova'!D240</f>
        <v>0</v>
      </c>
      <c r="J244" s="172">
        <f t="shared" si="8"/>
      </c>
      <c r="K244" s="173">
        <f t="shared" si="9"/>
      </c>
      <c r="L244" s="116"/>
      <c r="M244" s="116"/>
      <c r="N244" s="116"/>
      <c r="O244" s="116"/>
      <c r="P244" s="116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9.5" customHeight="1">
      <c r="A245" s="200"/>
      <c r="B245" s="201"/>
      <c r="C245" s="161"/>
      <c r="D245" s="3">
        <v>8217</v>
      </c>
      <c r="E245" s="5" t="s">
        <v>192</v>
      </c>
      <c r="F245" s="75">
        <f>'[2]Druhova'!G241</f>
        <v>0</v>
      </c>
      <c r="G245" s="75">
        <f>'[2]Druhova'!B241</f>
        <v>0</v>
      </c>
      <c r="H245" s="75">
        <f>'[2]Druhova'!C241</f>
        <v>0</v>
      </c>
      <c r="I245" s="75">
        <f>'[2]Druhova'!D241</f>
        <v>0</v>
      </c>
      <c r="J245" s="75">
        <f t="shared" si="8"/>
      </c>
      <c r="K245" s="165">
        <f t="shared" si="9"/>
      </c>
      <c r="L245" s="116"/>
      <c r="M245" s="116"/>
      <c r="N245" s="116"/>
      <c r="O245" s="116"/>
      <c r="P245" s="116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8" customHeight="1">
      <c r="A246" s="200"/>
      <c r="B246" s="201"/>
      <c r="C246" s="161"/>
      <c r="D246" s="3">
        <v>8218</v>
      </c>
      <c r="E246" s="5" t="s">
        <v>200</v>
      </c>
      <c r="F246" s="75">
        <f>'[2]Druhova'!G242</f>
        <v>0</v>
      </c>
      <c r="G246" s="75">
        <f>'[2]Druhova'!B242</f>
        <v>0</v>
      </c>
      <c r="H246" s="75">
        <f>'[2]Druhova'!C242</f>
        <v>0</v>
      </c>
      <c r="I246" s="75">
        <f>'[2]Druhova'!D242</f>
        <v>0</v>
      </c>
      <c r="J246" s="75">
        <f t="shared" si="8"/>
      </c>
      <c r="K246" s="165">
        <f t="shared" si="9"/>
      </c>
      <c r="L246" s="116"/>
      <c r="M246" s="116"/>
      <c r="N246" s="116"/>
      <c r="O246" s="116"/>
      <c r="P246" s="116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30" customHeight="1">
      <c r="A247" s="200"/>
      <c r="B247" s="201"/>
      <c r="C247" s="6">
        <v>821</v>
      </c>
      <c r="D247" s="3"/>
      <c r="E247" s="4" t="s">
        <v>194</v>
      </c>
      <c r="F247" s="75">
        <f>'[2]Druhova'!G243</f>
        <v>0</v>
      </c>
      <c r="G247" s="75">
        <f>'[2]Druhova'!B243</f>
        <v>0</v>
      </c>
      <c r="H247" s="75">
        <f>'[2]Druhova'!C243</f>
        <v>0</v>
      </c>
      <c r="I247" s="75">
        <f>'[2]Druhova'!D243</f>
        <v>0</v>
      </c>
      <c r="J247" s="75">
        <f t="shared" si="8"/>
      </c>
      <c r="K247" s="165">
        <f t="shared" si="9"/>
      </c>
      <c r="L247" s="116"/>
      <c r="M247" s="116"/>
      <c r="N247" s="116"/>
      <c r="O247" s="116"/>
      <c r="P247" s="116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ht="24.75" customHeight="1">
      <c r="A248" s="200"/>
      <c r="B248" s="201"/>
      <c r="C248" s="6"/>
      <c r="D248" s="3">
        <v>8221</v>
      </c>
      <c r="E248" s="4" t="s">
        <v>201</v>
      </c>
      <c r="F248" s="75">
        <f>'[2]Druhova'!G244</f>
        <v>0</v>
      </c>
      <c r="G248" s="75">
        <f>'[2]Druhova'!B244</f>
        <v>0</v>
      </c>
      <c r="H248" s="75">
        <f>'[2]Druhova'!C244</f>
        <v>0</v>
      </c>
      <c r="I248" s="75">
        <f>'[2]Druhova'!D244</f>
        <v>0</v>
      </c>
      <c r="J248" s="75">
        <f t="shared" si="8"/>
      </c>
      <c r="K248" s="165">
        <f t="shared" si="9"/>
      </c>
      <c r="L248" s="116"/>
      <c r="M248" s="116"/>
      <c r="N248" s="116"/>
      <c r="O248" s="116"/>
      <c r="P248" s="1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ht="24.75" customHeight="1">
      <c r="A249" s="200"/>
      <c r="B249" s="201"/>
      <c r="C249" s="161"/>
      <c r="D249" s="249">
        <v>8223</v>
      </c>
      <c r="E249" s="250" t="s">
        <v>202</v>
      </c>
      <c r="F249" s="75">
        <f>'[2]Druhova'!G245</f>
        <v>0</v>
      </c>
      <c r="G249" s="75">
        <f>'[2]Druhova'!B245</f>
        <v>0</v>
      </c>
      <c r="H249" s="75">
        <f>'[2]Druhova'!C245</f>
        <v>0</v>
      </c>
      <c r="I249" s="75">
        <f>'[2]Druhova'!D245</f>
        <v>0</v>
      </c>
      <c r="J249" s="75">
        <f t="shared" si="8"/>
      </c>
      <c r="K249" s="165">
        <f t="shared" si="9"/>
      </c>
      <c r="L249" s="116"/>
      <c r="M249" s="116"/>
      <c r="N249" s="116"/>
      <c r="O249" s="116"/>
      <c r="P249" s="116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ht="24">
      <c r="A250" s="200"/>
      <c r="B250" s="201"/>
      <c r="C250" s="161"/>
      <c r="D250" s="249">
        <v>8224</v>
      </c>
      <c r="E250" s="250" t="s">
        <v>203</v>
      </c>
      <c r="F250" s="75">
        <f>'[2]Druhova'!G246</f>
        <v>0</v>
      </c>
      <c r="G250" s="75">
        <f>'[2]Druhova'!B246</f>
        <v>0</v>
      </c>
      <c r="H250" s="75">
        <f>'[2]Druhova'!C246</f>
        <v>0</v>
      </c>
      <c r="I250" s="75">
        <f>'[2]Druhova'!D246</f>
        <v>0</v>
      </c>
      <c r="J250" s="75">
        <f t="shared" si="8"/>
      </c>
      <c r="K250" s="165">
        <f t="shared" si="9"/>
      </c>
      <c r="L250" s="116"/>
      <c r="M250" s="116"/>
      <c r="N250" s="116"/>
      <c r="O250" s="116"/>
      <c r="P250" s="116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ht="12.75">
      <c r="A251" s="200"/>
      <c r="B251" s="201"/>
      <c r="C251" s="161">
        <v>822</v>
      </c>
      <c r="D251" s="249"/>
      <c r="E251" s="250" t="s">
        <v>204</v>
      </c>
      <c r="F251" s="75">
        <f>'[2]Druhova'!G247</f>
        <v>0</v>
      </c>
      <c r="G251" s="75">
        <f>'[2]Druhova'!B247</f>
        <v>0</v>
      </c>
      <c r="H251" s="75">
        <f>'[2]Druhova'!C247</f>
        <v>0</v>
      </c>
      <c r="I251" s="75">
        <f>'[2]Druhova'!D247</f>
        <v>0</v>
      </c>
      <c r="J251" s="75">
        <f t="shared" si="8"/>
      </c>
      <c r="K251" s="165">
        <f t="shared" si="9"/>
      </c>
      <c r="L251" s="116"/>
      <c r="M251" s="116"/>
      <c r="N251" s="116"/>
      <c r="O251" s="116"/>
      <c r="P251" s="116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ht="12.75">
      <c r="A252" s="251"/>
      <c r="B252" s="201">
        <v>82</v>
      </c>
      <c r="C252" s="161"/>
      <c r="D252" s="249"/>
      <c r="E252" s="98" t="s">
        <v>205</v>
      </c>
      <c r="F252" s="172">
        <f>'[2]Druhova'!G248</f>
        <v>0</v>
      </c>
      <c r="G252" s="172">
        <f>'[2]Druhova'!B248</f>
        <v>0</v>
      </c>
      <c r="H252" s="172">
        <f>'[2]Druhova'!C248</f>
        <v>0</v>
      </c>
      <c r="I252" s="172">
        <f>'[2]Druhova'!D248</f>
        <v>0</v>
      </c>
      <c r="J252" s="172">
        <f t="shared" si="8"/>
      </c>
      <c r="K252" s="173">
        <f t="shared" si="9"/>
      </c>
      <c r="L252" s="116"/>
      <c r="M252" s="116"/>
      <c r="N252" s="116"/>
      <c r="O252" s="116"/>
      <c r="P252" s="116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ht="24">
      <c r="A253" s="252"/>
      <c r="B253" s="253"/>
      <c r="C253" s="254">
        <v>830</v>
      </c>
      <c r="D253" s="255"/>
      <c r="E253" s="256" t="s">
        <v>673</v>
      </c>
      <c r="F253" s="257">
        <f>'[2]Druhova'!G249</f>
        <v>0</v>
      </c>
      <c r="G253" s="257">
        <f>'[2]Druhova'!B249</f>
        <v>0</v>
      </c>
      <c r="H253" s="257">
        <f>'[2]Druhova'!C249</f>
        <v>0</v>
      </c>
      <c r="I253" s="257">
        <f>'[2]Druhova'!D249</f>
        <v>0</v>
      </c>
      <c r="J253" s="257">
        <f>IF(H253=0,"",I253/H253*100)</f>
      </c>
      <c r="K253" s="258">
        <f>IF(F253=0,"",I253/F253*100)</f>
      </c>
      <c r="L253" s="116"/>
      <c r="M253" s="116"/>
      <c r="N253" s="116"/>
      <c r="O253" s="116"/>
      <c r="P253" s="116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ht="24">
      <c r="A254" s="251"/>
      <c r="B254" s="259">
        <v>83</v>
      </c>
      <c r="C254" s="161"/>
      <c r="D254" s="260"/>
      <c r="E254" s="261" t="s">
        <v>673</v>
      </c>
      <c r="F254" s="172">
        <f>'[2]Druhova'!G250</f>
        <v>0</v>
      </c>
      <c r="G254" s="172">
        <f>'[2]Druhova'!B250</f>
        <v>0</v>
      </c>
      <c r="H254" s="172">
        <f>'[2]Druhova'!C250</f>
        <v>0</v>
      </c>
      <c r="I254" s="172">
        <f>'[2]Druhova'!D250</f>
        <v>0</v>
      </c>
      <c r="J254" s="172">
        <f>IF(H254=0,"",I254/H254*100)</f>
      </c>
      <c r="K254" s="173">
        <f>IF(F254=0,"",I254/F254*100)</f>
      </c>
      <c r="L254" s="116"/>
      <c r="M254" s="116"/>
      <c r="N254" s="116"/>
      <c r="O254" s="116"/>
      <c r="P254" s="116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2.75">
      <c r="A255" s="200"/>
      <c r="B255" s="259"/>
      <c r="C255" s="161">
        <v>890</v>
      </c>
      <c r="D255" s="260"/>
      <c r="E255" s="262" t="s">
        <v>206</v>
      </c>
      <c r="F255" s="75">
        <f>'[2]Druhova'!G251</f>
        <v>0</v>
      </c>
      <c r="G255" s="75">
        <f>'[2]Druhova'!B251</f>
        <v>0</v>
      </c>
      <c r="H255" s="75">
        <f>'[2]Druhova'!C251</f>
        <v>0</v>
      </c>
      <c r="I255" s="75">
        <f>'[2]Druhova'!D251</f>
        <v>0</v>
      </c>
      <c r="J255" s="75">
        <f t="shared" si="8"/>
      </c>
      <c r="K255" s="165">
        <f t="shared" si="9"/>
      </c>
      <c r="L255" s="116"/>
      <c r="M255" s="116"/>
      <c r="N255" s="116"/>
      <c r="O255" s="116"/>
      <c r="P255" s="116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ht="13.5" thickBot="1">
      <c r="A256" s="208"/>
      <c r="B256" s="209">
        <v>89</v>
      </c>
      <c r="C256" s="263"/>
      <c r="D256" s="264"/>
      <c r="E256" s="63" t="s">
        <v>206</v>
      </c>
      <c r="F256" s="265">
        <f>'[2]Druhova'!G252</f>
        <v>0</v>
      </c>
      <c r="G256" s="265">
        <f>'[2]Druhova'!B252</f>
        <v>0</v>
      </c>
      <c r="H256" s="265">
        <f>'[2]Druhova'!C252</f>
        <v>0</v>
      </c>
      <c r="I256" s="265">
        <f>'[2]Druhova'!D252</f>
        <v>0</v>
      </c>
      <c r="J256" s="265">
        <f t="shared" si="8"/>
      </c>
      <c r="K256" s="266">
        <f t="shared" si="9"/>
      </c>
      <c r="L256" s="116"/>
      <c r="M256" s="116"/>
      <c r="N256" s="116"/>
      <c r="O256" s="116"/>
      <c r="P256" s="116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ht="13.5" thickBot="1">
      <c r="A257" s="267">
        <v>8</v>
      </c>
      <c r="B257" s="235"/>
      <c r="C257" s="268"/>
      <c r="D257" s="269"/>
      <c r="E257" s="70" t="s">
        <v>207</v>
      </c>
      <c r="F257" s="110">
        <f>'[2]Druhova'!G253</f>
        <v>0</v>
      </c>
      <c r="G257" s="72">
        <f>'[2]Druhova'!B253</f>
        <v>0</v>
      </c>
      <c r="H257" s="72">
        <f>'[2]Druhova'!C253</f>
        <v>0</v>
      </c>
      <c r="I257" s="72">
        <f>'[2]Druhova'!D253</f>
        <v>0</v>
      </c>
      <c r="J257" s="72">
        <f t="shared" si="8"/>
      </c>
      <c r="K257" s="189">
        <f t="shared" si="9"/>
      </c>
      <c r="L257" s="116"/>
      <c r="M257" s="116"/>
      <c r="N257" s="116"/>
      <c r="O257" s="116"/>
      <c r="P257" s="116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3.5" thickBot="1">
      <c r="A258" s="214" t="s">
        <v>208</v>
      </c>
      <c r="E258" s="123"/>
      <c r="F258" s="270"/>
      <c r="G258" s="270"/>
      <c r="H258" s="270"/>
      <c r="I258" s="270"/>
      <c r="J258" s="270" t="str">
        <f>IF(H258&gt;0,I258/H258*100," ")</f>
        <v> </v>
      </c>
      <c r="K258" s="270" t="str">
        <f>IF(F258&gt;0,I258/F258*100," ")</f>
        <v> </v>
      </c>
      <c r="L258" s="116"/>
      <c r="M258" s="116"/>
      <c r="N258" s="116"/>
      <c r="O258" s="116"/>
      <c r="P258" s="116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3.5" thickBot="1">
      <c r="A259" s="232"/>
      <c r="B259" s="232"/>
      <c r="C259" s="232"/>
      <c r="D259" s="240"/>
      <c r="E259" s="271" t="s">
        <v>209</v>
      </c>
      <c r="F259" s="110">
        <f>'[2]Druhova'!G255</f>
        <v>-1034502.00366</v>
      </c>
      <c r="G259" s="72">
        <f>'[2]Druhova'!B255</f>
        <v>-900522</v>
      </c>
      <c r="H259" s="72">
        <f>'[2]Druhova'!C255</f>
        <v>-1047868.95</v>
      </c>
      <c r="I259" s="72">
        <f>'[2]Druhova'!D255</f>
        <v>-1024012.95022</v>
      </c>
      <c r="J259" s="72">
        <f>IF(H259=0,"",I259/H259*100)</f>
        <v>97.7233794569445</v>
      </c>
      <c r="K259" s="189">
        <f>IF(F259=0,"",I259/F259*100)</f>
        <v>98.98607703002116</v>
      </c>
      <c r="L259" s="116"/>
      <c r="M259" s="116"/>
      <c r="N259" s="116"/>
      <c r="O259" s="116"/>
      <c r="P259" s="116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5:28" ht="12.75">
      <c r="E260" s="123"/>
      <c r="F260" s="270"/>
      <c r="G260" s="270"/>
      <c r="H260" s="270"/>
      <c r="I260" s="270"/>
      <c r="J260" s="270" t="str">
        <f>IF(H260&gt;0,I260/H260*100," ")</f>
        <v> </v>
      </c>
      <c r="K260" s="270" t="str">
        <f>IF(F260&gt;0,I260/F260*100," ")</f>
        <v> </v>
      </c>
      <c r="L260" s="116"/>
      <c r="M260" s="116"/>
      <c r="N260" s="116"/>
      <c r="O260" s="116"/>
      <c r="P260" s="116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ht="12.75">
      <c r="A261" s="128" t="s">
        <v>210</v>
      </c>
      <c r="E261" s="272" t="s">
        <v>211</v>
      </c>
      <c r="L261" s="116"/>
      <c r="M261" s="116"/>
      <c r="N261" s="116"/>
      <c r="O261" s="116"/>
      <c r="P261" s="116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5:28" ht="12.75">
      <c r="E262" s="272" t="s">
        <v>212</v>
      </c>
      <c r="L262" s="116"/>
      <c r="M262" s="116"/>
      <c r="N262" s="116"/>
      <c r="O262" s="116"/>
      <c r="P262" s="116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ht="12.75">
      <c r="A263" s="128" t="s">
        <v>213</v>
      </c>
      <c r="B263" s="217"/>
      <c r="C263" s="217"/>
      <c r="D263" s="217"/>
      <c r="E263" s="273" t="s">
        <v>674</v>
      </c>
      <c r="L263" s="116"/>
      <c r="M263" s="116"/>
      <c r="N263" s="116"/>
      <c r="O263" s="116"/>
      <c r="P263" s="116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ht="12.75">
      <c r="A264" s="128" t="s">
        <v>214</v>
      </c>
      <c r="B264" s="217"/>
      <c r="C264" s="217"/>
      <c r="D264" s="217"/>
      <c r="E264" s="126" t="s">
        <v>215</v>
      </c>
      <c r="L264" s="116"/>
      <c r="M264" s="116"/>
      <c r="N264" s="116"/>
      <c r="O264" s="116"/>
      <c r="P264" s="116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ht="12.75">
      <c r="A265" s="128" t="s">
        <v>216</v>
      </c>
      <c r="E265" s="274" t="s">
        <v>256</v>
      </c>
      <c r="L265" s="116"/>
      <c r="M265" s="116"/>
      <c r="N265" s="116"/>
      <c r="O265" s="116"/>
      <c r="P265" s="116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ht="12.75">
      <c r="A266" s="128" t="s">
        <v>217</v>
      </c>
      <c r="E266" s="272" t="s">
        <v>218</v>
      </c>
      <c r="L266" s="116"/>
      <c r="M266" s="116"/>
      <c r="N266" s="116"/>
      <c r="O266" s="116"/>
      <c r="P266" s="116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ht="12.75">
      <c r="A267" s="128" t="s">
        <v>219</v>
      </c>
      <c r="L267" s="116"/>
      <c r="M267" s="116"/>
      <c r="N267" s="116"/>
      <c r="O267" s="116"/>
      <c r="P267" s="116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2:28" ht="12.75">
      <c r="L268" s="116"/>
      <c r="M268" s="116"/>
      <c r="N268" s="116"/>
      <c r="O268" s="116"/>
      <c r="P268" s="116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2:28" ht="12.75">
      <c r="L269" s="116"/>
      <c r="M269" s="116"/>
      <c r="N269" s="116"/>
      <c r="O269" s="116"/>
      <c r="P269" s="116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8:28" ht="12.75">
      <c r="H270" s="17" t="s">
        <v>466</v>
      </c>
      <c r="L270" s="116"/>
      <c r="M270" s="116"/>
      <c r="N270" s="116"/>
      <c r="O270" s="116"/>
      <c r="P270" s="116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2:28" ht="12.75">
      <c r="L271" s="116"/>
      <c r="M271" s="116"/>
      <c r="N271" s="116"/>
      <c r="O271" s="116"/>
      <c r="P271" s="116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2:28" ht="12.75">
      <c r="L272" s="116"/>
      <c r="M272" s="116"/>
      <c r="N272" s="116"/>
      <c r="O272" s="116"/>
      <c r="P272" s="116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2:28" ht="12.75">
      <c r="L273" s="116"/>
      <c r="M273" s="116"/>
      <c r="N273" s="116"/>
      <c r="O273" s="116"/>
      <c r="P273" s="116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2:28" ht="12.75">
      <c r="L274" s="116"/>
      <c r="M274" s="116"/>
      <c r="N274" s="116"/>
      <c r="O274" s="116"/>
      <c r="P274" s="116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2:28" ht="12.75">
      <c r="L275" s="116"/>
      <c r="M275" s="116"/>
      <c r="N275" s="116"/>
      <c r="O275" s="116"/>
      <c r="P275" s="116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2:28" ht="12.75">
      <c r="L276" s="116"/>
      <c r="M276" s="116"/>
      <c r="N276" s="116"/>
      <c r="O276" s="116"/>
      <c r="P276" s="116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2:28" ht="12.75">
      <c r="L277" s="116"/>
      <c r="M277" s="116"/>
      <c r="N277" s="116"/>
      <c r="O277" s="116"/>
      <c r="P277" s="116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ht="12.75">
      <c r="E278" s="272"/>
    </row>
  </sheetData>
  <sheetProtection/>
  <mergeCells count="1">
    <mergeCell ref="J1:K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zoomScale="50" zoomScaleNormal="50" zoomScalePageLayoutView="0" workbookViewId="0" topLeftCell="A1">
      <selection activeCell="E38" sqref="E38"/>
    </sheetView>
  </sheetViews>
  <sheetFormatPr defaultColWidth="9.00390625" defaultRowHeight="12.75"/>
  <cols>
    <col min="1" max="1" width="9.00390625" style="0" customWidth="1"/>
    <col min="2" max="2" width="27.75390625" style="0" customWidth="1"/>
    <col min="3" max="3" width="5.375" style="0" customWidth="1"/>
    <col min="4" max="17" width="15.75390625" style="0" customWidth="1"/>
  </cols>
  <sheetData>
    <row r="1" spans="1:17" ht="12.75">
      <c r="A1" s="927"/>
      <c r="I1" s="928"/>
      <c r="Q1" s="929"/>
    </row>
    <row r="2" spans="1:17" ht="18.75" thickBot="1">
      <c r="A2" s="927"/>
      <c r="B2" s="930"/>
      <c r="C2" s="931" t="s">
        <v>759</v>
      </c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</row>
    <row r="3" spans="1:17" s="938" customFormat="1" ht="12.75">
      <c r="A3" s="932" t="s">
        <v>760</v>
      </c>
      <c r="B3" s="933"/>
      <c r="C3" s="934" t="s">
        <v>761</v>
      </c>
      <c r="D3" s="935"/>
      <c r="E3" s="1365" t="s">
        <v>762</v>
      </c>
      <c r="F3" s="1366"/>
      <c r="G3" s="1367"/>
      <c r="H3" s="936" t="s">
        <v>763</v>
      </c>
      <c r="I3" s="1368" t="s">
        <v>764</v>
      </c>
      <c r="J3" s="1369"/>
      <c r="K3" s="1370"/>
      <c r="L3" s="937"/>
      <c r="M3" s="937"/>
      <c r="N3" s="937"/>
      <c r="O3" s="937"/>
      <c r="P3" s="937"/>
      <c r="Q3" s="937"/>
    </row>
    <row r="4" spans="1:17" ht="18">
      <c r="A4" s="1377" t="s">
        <v>765</v>
      </c>
      <c r="B4" s="1378"/>
      <c r="C4" s="1381" t="s">
        <v>766</v>
      </c>
      <c r="D4" s="1378"/>
      <c r="E4" s="1381" t="s">
        <v>767</v>
      </c>
      <c r="F4" s="1383"/>
      <c r="G4" s="1378"/>
      <c r="H4" s="1385" t="s">
        <v>768</v>
      </c>
      <c r="I4" s="1371"/>
      <c r="J4" s="1372"/>
      <c r="K4" s="1373"/>
      <c r="L4" s="939"/>
      <c r="M4" s="939"/>
      <c r="N4" s="939"/>
      <c r="O4" s="939"/>
      <c r="P4" s="939"/>
      <c r="Q4" s="939"/>
    </row>
    <row r="5" spans="1:17" ht="13.5" customHeight="1" thickBot="1">
      <c r="A5" s="1379"/>
      <c r="B5" s="1380"/>
      <c r="C5" s="1382"/>
      <c r="D5" s="1380"/>
      <c r="E5" s="1382"/>
      <c r="F5" s="1384"/>
      <c r="G5" s="1380"/>
      <c r="H5" s="1386"/>
      <c r="I5" s="1374"/>
      <c r="J5" s="1375"/>
      <c r="K5" s="1376"/>
      <c r="L5" s="940"/>
      <c r="M5" s="940"/>
      <c r="N5" s="940"/>
      <c r="O5" s="940"/>
      <c r="P5" s="940"/>
      <c r="Q5" s="927"/>
    </row>
    <row r="6" spans="1:17" ht="41.25" customHeight="1" thickBot="1">
      <c r="A6" s="941" t="s">
        <v>769</v>
      </c>
      <c r="B6" s="942"/>
      <c r="C6" s="927"/>
      <c r="D6" s="927"/>
      <c r="E6" s="927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3"/>
    </row>
    <row r="7" spans="1:17" ht="40.5" customHeight="1">
      <c r="A7" s="1391" t="s">
        <v>770</v>
      </c>
      <c r="B7" s="1392"/>
      <c r="C7" s="1395" t="s">
        <v>771</v>
      </c>
      <c r="D7" s="1397" t="s">
        <v>772</v>
      </c>
      <c r="E7" s="1395" t="s">
        <v>773</v>
      </c>
      <c r="F7" s="1395" t="s">
        <v>774</v>
      </c>
      <c r="G7" s="1395" t="s">
        <v>775</v>
      </c>
      <c r="H7" s="1395" t="s">
        <v>776</v>
      </c>
      <c r="I7" s="1397" t="s">
        <v>777</v>
      </c>
      <c r="J7" s="1360" t="s">
        <v>778</v>
      </c>
      <c r="K7" s="1362" t="s">
        <v>779</v>
      </c>
      <c r="L7" s="1363"/>
      <c r="M7" s="1363"/>
      <c r="N7" s="1363"/>
      <c r="O7" s="1363"/>
      <c r="P7" s="1364"/>
      <c r="Q7" s="1387" t="s">
        <v>780</v>
      </c>
    </row>
    <row r="8" spans="1:17" ht="88.5" customHeight="1" thickBot="1">
      <c r="A8" s="1393"/>
      <c r="B8" s="1394"/>
      <c r="C8" s="1396"/>
      <c r="D8" s="1398"/>
      <c r="E8" s="1396"/>
      <c r="F8" s="1396"/>
      <c r="G8" s="1396"/>
      <c r="H8" s="1396"/>
      <c r="I8" s="1398"/>
      <c r="J8" s="1361"/>
      <c r="K8" s="944" t="s">
        <v>781</v>
      </c>
      <c r="L8" s="945" t="s">
        <v>782</v>
      </c>
      <c r="M8" s="946" t="s">
        <v>783</v>
      </c>
      <c r="N8" s="946" t="s">
        <v>784</v>
      </c>
      <c r="O8" s="946" t="s">
        <v>785</v>
      </c>
      <c r="P8" s="946" t="s">
        <v>786</v>
      </c>
      <c r="Q8" s="1388"/>
    </row>
    <row r="9" spans="1:138" s="951" customFormat="1" ht="16.5" customHeight="1">
      <c r="A9" s="1389" t="s">
        <v>787</v>
      </c>
      <c r="B9" s="1390"/>
      <c r="C9" s="947" t="s">
        <v>788</v>
      </c>
      <c r="D9" s="947">
        <v>1</v>
      </c>
      <c r="E9" s="947">
        <v>2</v>
      </c>
      <c r="F9" s="947">
        <v>3</v>
      </c>
      <c r="G9" s="947">
        <v>4</v>
      </c>
      <c r="H9" s="947">
        <v>5</v>
      </c>
      <c r="I9" s="947">
        <v>6</v>
      </c>
      <c r="J9" s="948">
        <v>7</v>
      </c>
      <c r="K9" s="949">
        <v>8</v>
      </c>
      <c r="L9" s="947">
        <v>9</v>
      </c>
      <c r="M9" s="947">
        <v>10</v>
      </c>
      <c r="N9" s="947">
        <v>11</v>
      </c>
      <c r="O9" s="947">
        <v>12</v>
      </c>
      <c r="P9" s="947">
        <v>13</v>
      </c>
      <c r="Q9" s="950">
        <v>14</v>
      </c>
      <c r="R9" s="92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</row>
    <row r="10" spans="1:17" ht="40.5" customHeight="1">
      <c r="A10" s="1399" t="s">
        <v>789</v>
      </c>
      <c r="B10" s="1400"/>
      <c r="C10" s="952">
        <v>1</v>
      </c>
      <c r="D10" s="953">
        <v>237290000</v>
      </c>
      <c r="E10" s="953">
        <v>369064300</v>
      </c>
      <c r="F10" s="953">
        <v>620590927.38</v>
      </c>
      <c r="G10" s="953">
        <v>310080341.67</v>
      </c>
      <c r="H10" s="953">
        <v>310510585.71</v>
      </c>
      <c r="I10" s="953">
        <v>140904784.94</v>
      </c>
      <c r="J10" s="954">
        <v>451415370.65</v>
      </c>
      <c r="K10" s="955">
        <v>13298411</v>
      </c>
      <c r="L10" s="953">
        <v>0</v>
      </c>
      <c r="M10" s="953">
        <v>0</v>
      </c>
      <c r="N10" s="953">
        <v>0</v>
      </c>
      <c r="O10" s="953">
        <v>0</v>
      </c>
      <c r="P10" s="953">
        <v>13298411</v>
      </c>
      <c r="Q10" s="956">
        <v>438116959.65</v>
      </c>
    </row>
    <row r="11" spans="1:17" ht="39.75" customHeight="1">
      <c r="A11" s="1401" t="s">
        <v>790</v>
      </c>
      <c r="B11" s="1402"/>
      <c r="C11" s="957">
        <v>2</v>
      </c>
      <c r="D11" s="958">
        <v>131442000</v>
      </c>
      <c r="E11" s="958">
        <v>130842350</v>
      </c>
      <c r="F11" s="958">
        <v>272211327.35</v>
      </c>
      <c r="G11" s="958">
        <v>92544222.57</v>
      </c>
      <c r="H11" s="958">
        <v>179667104.78</v>
      </c>
      <c r="I11" s="958">
        <v>140773329.54</v>
      </c>
      <c r="J11" s="959">
        <v>320440434.32</v>
      </c>
      <c r="K11" s="960">
        <v>12676713</v>
      </c>
      <c r="L11" s="958">
        <v>0</v>
      </c>
      <c r="M11" s="958">
        <v>0</v>
      </c>
      <c r="N11" s="958">
        <v>0</v>
      </c>
      <c r="O11" s="958">
        <v>0</v>
      </c>
      <c r="P11" s="958">
        <v>12676713</v>
      </c>
      <c r="Q11" s="961">
        <v>307763721.32</v>
      </c>
    </row>
    <row r="12" spans="1:17" ht="39" customHeight="1">
      <c r="A12" s="1403" t="s">
        <v>791</v>
      </c>
      <c r="B12" s="1404"/>
      <c r="C12" s="952">
        <v>3</v>
      </c>
      <c r="D12" s="962">
        <v>22104000</v>
      </c>
      <c r="E12" s="962">
        <v>21504350</v>
      </c>
      <c r="F12" s="962">
        <v>42891781.09</v>
      </c>
      <c r="G12" s="962">
        <v>16655909.09</v>
      </c>
      <c r="H12" s="953">
        <v>26235872</v>
      </c>
      <c r="I12" s="962">
        <v>19106145.05</v>
      </c>
      <c r="J12" s="963">
        <v>45342017.05</v>
      </c>
      <c r="K12" s="955">
        <v>2006938</v>
      </c>
      <c r="L12" s="953">
        <v>0</v>
      </c>
      <c r="M12" s="953">
        <v>0</v>
      </c>
      <c r="N12" s="953">
        <v>0</v>
      </c>
      <c r="O12" s="953">
        <v>0</v>
      </c>
      <c r="P12" s="953">
        <v>2006938</v>
      </c>
      <c r="Q12" s="956">
        <v>43335079.05</v>
      </c>
    </row>
    <row r="13" spans="1:17" ht="26.25" customHeight="1">
      <c r="A13" s="1403" t="s">
        <v>792</v>
      </c>
      <c r="B13" s="1404"/>
      <c r="C13" s="952">
        <v>4</v>
      </c>
      <c r="D13" s="962">
        <v>109338000</v>
      </c>
      <c r="E13" s="962">
        <v>109338000</v>
      </c>
      <c r="F13" s="962">
        <v>229319546.26</v>
      </c>
      <c r="G13" s="962">
        <v>75888313.48</v>
      </c>
      <c r="H13" s="953">
        <v>153431232.78</v>
      </c>
      <c r="I13" s="962">
        <v>121667184.49</v>
      </c>
      <c r="J13" s="963">
        <v>275098417.27</v>
      </c>
      <c r="K13" s="955">
        <v>10669775</v>
      </c>
      <c r="L13" s="953">
        <v>0</v>
      </c>
      <c r="M13" s="953">
        <v>0</v>
      </c>
      <c r="N13" s="953">
        <v>0</v>
      </c>
      <c r="O13" s="953">
        <v>0</v>
      </c>
      <c r="P13" s="953">
        <v>10669775</v>
      </c>
      <c r="Q13" s="956">
        <v>264428642.27</v>
      </c>
    </row>
    <row r="14" spans="1:17" ht="40.5" customHeight="1">
      <c r="A14" s="1405" t="s">
        <v>793</v>
      </c>
      <c r="B14" s="1406"/>
      <c r="C14" s="964">
        <v>5</v>
      </c>
      <c r="D14" s="965">
        <v>0</v>
      </c>
      <c r="E14" s="965">
        <v>0</v>
      </c>
      <c r="F14" s="965">
        <v>0</v>
      </c>
      <c r="G14" s="965">
        <v>0</v>
      </c>
      <c r="H14" s="965">
        <v>0</v>
      </c>
      <c r="I14" s="965">
        <v>0</v>
      </c>
      <c r="J14" s="966">
        <v>0</v>
      </c>
      <c r="K14" s="967">
        <v>0</v>
      </c>
      <c r="L14" s="965">
        <v>0</v>
      </c>
      <c r="M14" s="965">
        <v>0</v>
      </c>
      <c r="N14" s="965">
        <v>0</v>
      </c>
      <c r="O14" s="965">
        <v>0</v>
      </c>
      <c r="P14" s="965">
        <v>0</v>
      </c>
      <c r="Q14" s="968">
        <v>0</v>
      </c>
    </row>
    <row r="15" spans="1:17" ht="50.25" customHeight="1">
      <c r="A15" s="1407" t="s">
        <v>794</v>
      </c>
      <c r="B15" s="1408"/>
      <c r="C15" s="952">
        <v>6</v>
      </c>
      <c r="D15" s="962">
        <v>0</v>
      </c>
      <c r="E15" s="962">
        <v>0</v>
      </c>
      <c r="F15" s="962">
        <v>0</v>
      </c>
      <c r="G15" s="962">
        <v>0</v>
      </c>
      <c r="H15" s="953">
        <v>0</v>
      </c>
      <c r="I15" s="962">
        <v>0</v>
      </c>
      <c r="J15" s="963">
        <v>0</v>
      </c>
      <c r="K15" s="955">
        <v>0</v>
      </c>
      <c r="L15" s="953">
        <v>0</v>
      </c>
      <c r="M15" s="953">
        <v>0</v>
      </c>
      <c r="N15" s="953">
        <v>0</v>
      </c>
      <c r="O15" s="953">
        <v>0</v>
      </c>
      <c r="P15" s="953">
        <v>0</v>
      </c>
      <c r="Q15" s="956">
        <v>0</v>
      </c>
    </row>
    <row r="16" spans="1:17" ht="37.5" customHeight="1">
      <c r="A16" s="1412" t="s">
        <v>795</v>
      </c>
      <c r="B16" s="1413"/>
      <c r="C16" s="952">
        <v>7</v>
      </c>
      <c r="D16" s="962">
        <v>0</v>
      </c>
      <c r="E16" s="962">
        <v>0</v>
      </c>
      <c r="F16" s="962">
        <v>0</v>
      </c>
      <c r="G16" s="962">
        <v>0</v>
      </c>
      <c r="H16" s="953">
        <v>0</v>
      </c>
      <c r="I16" s="962">
        <v>0</v>
      </c>
      <c r="J16" s="963">
        <v>0</v>
      </c>
      <c r="K16" s="955">
        <v>0</v>
      </c>
      <c r="L16" s="953">
        <v>0</v>
      </c>
      <c r="M16" s="953">
        <v>0</v>
      </c>
      <c r="N16" s="953">
        <v>0</v>
      </c>
      <c r="O16" s="953">
        <v>0</v>
      </c>
      <c r="P16" s="953">
        <v>0</v>
      </c>
      <c r="Q16" s="956">
        <v>0</v>
      </c>
    </row>
    <row r="17" spans="1:17" ht="30" customHeight="1">
      <c r="A17" s="1414" t="s">
        <v>796</v>
      </c>
      <c r="B17" s="1415"/>
      <c r="C17" s="952">
        <v>8</v>
      </c>
      <c r="D17" s="953">
        <v>0</v>
      </c>
      <c r="E17" s="953">
        <v>0</v>
      </c>
      <c r="F17" s="953">
        <v>0</v>
      </c>
      <c r="G17" s="953">
        <v>0</v>
      </c>
      <c r="H17" s="953">
        <v>0</v>
      </c>
      <c r="I17" s="953">
        <v>0</v>
      </c>
      <c r="J17" s="963">
        <v>0</v>
      </c>
      <c r="K17" s="955">
        <v>0</v>
      </c>
      <c r="L17" s="953">
        <v>0</v>
      </c>
      <c r="M17" s="953">
        <v>0</v>
      </c>
      <c r="N17" s="953">
        <v>0</v>
      </c>
      <c r="O17" s="953">
        <v>0</v>
      </c>
      <c r="P17" s="953">
        <v>0</v>
      </c>
      <c r="Q17" s="956">
        <v>0</v>
      </c>
    </row>
    <row r="18" spans="1:17" ht="30" customHeight="1">
      <c r="A18" s="1416" t="s">
        <v>797</v>
      </c>
      <c r="B18" s="1417"/>
      <c r="C18" s="952">
        <v>9</v>
      </c>
      <c r="D18" s="962">
        <v>105848000</v>
      </c>
      <c r="E18" s="962">
        <v>87964950</v>
      </c>
      <c r="F18" s="962">
        <v>166974110.29</v>
      </c>
      <c r="G18" s="962">
        <v>66310916.29</v>
      </c>
      <c r="H18" s="953">
        <v>100663194</v>
      </c>
      <c r="I18" s="962">
        <v>131455.4</v>
      </c>
      <c r="J18" s="963">
        <v>100794649.4</v>
      </c>
      <c r="K18" s="955">
        <v>621698</v>
      </c>
      <c r="L18" s="953">
        <v>0</v>
      </c>
      <c r="M18" s="953">
        <v>0</v>
      </c>
      <c r="N18" s="953">
        <v>0</v>
      </c>
      <c r="O18" s="953">
        <v>0</v>
      </c>
      <c r="P18" s="953">
        <v>621698</v>
      </c>
      <c r="Q18" s="956">
        <v>100172951.4</v>
      </c>
    </row>
    <row r="19" spans="1:17" ht="23.25" customHeight="1">
      <c r="A19" s="1418" t="s">
        <v>798</v>
      </c>
      <c r="B19" s="1419"/>
      <c r="C19" s="952">
        <v>10</v>
      </c>
      <c r="D19" s="953">
        <v>0</v>
      </c>
      <c r="E19" s="953">
        <v>0</v>
      </c>
      <c r="F19" s="953">
        <v>0</v>
      </c>
      <c r="G19" s="953">
        <v>0</v>
      </c>
      <c r="H19" s="953">
        <v>0</v>
      </c>
      <c r="I19" s="953">
        <v>0</v>
      </c>
      <c r="J19" s="963">
        <v>0</v>
      </c>
      <c r="K19" s="955">
        <v>0</v>
      </c>
      <c r="L19" s="953">
        <v>0</v>
      </c>
      <c r="M19" s="953">
        <v>0</v>
      </c>
      <c r="N19" s="953">
        <v>0</v>
      </c>
      <c r="O19" s="953">
        <v>0</v>
      </c>
      <c r="P19" s="953">
        <v>0</v>
      </c>
      <c r="Q19" s="956">
        <v>0</v>
      </c>
    </row>
    <row r="20" spans="1:17" ht="30" customHeight="1">
      <c r="A20" s="1416" t="s">
        <v>799</v>
      </c>
      <c r="B20" s="1417"/>
      <c r="C20" s="952">
        <v>11</v>
      </c>
      <c r="D20" s="969">
        <v>0</v>
      </c>
      <c r="E20" s="969">
        <v>150257000</v>
      </c>
      <c r="F20" s="969">
        <v>181405489.74</v>
      </c>
      <c r="G20" s="969">
        <v>151225202.81</v>
      </c>
      <c r="H20" s="953">
        <v>30180286.93</v>
      </c>
      <c r="I20" s="969">
        <v>0</v>
      </c>
      <c r="J20" s="963">
        <v>30180286.93</v>
      </c>
      <c r="K20" s="955">
        <v>0</v>
      </c>
      <c r="L20" s="953">
        <v>0</v>
      </c>
      <c r="M20" s="953">
        <v>0</v>
      </c>
      <c r="N20" s="953">
        <v>0</v>
      </c>
      <c r="O20" s="953">
        <v>0</v>
      </c>
      <c r="P20" s="953">
        <v>0</v>
      </c>
      <c r="Q20" s="956">
        <v>30180286.93</v>
      </c>
    </row>
    <row r="21" spans="1:17" ht="30" customHeight="1">
      <c r="A21" s="1420" t="s">
        <v>800</v>
      </c>
      <c r="B21" s="1421"/>
      <c r="C21" s="952">
        <v>12</v>
      </c>
      <c r="D21" s="962">
        <v>775630000</v>
      </c>
      <c r="E21" s="962">
        <v>791202650</v>
      </c>
      <c r="F21" s="962">
        <v>792398393.3</v>
      </c>
      <c r="G21" s="962">
        <v>740798134.58</v>
      </c>
      <c r="H21" s="953">
        <v>51600258.72</v>
      </c>
      <c r="I21" s="962">
        <v>49871332.44</v>
      </c>
      <c r="J21" s="963">
        <v>101471591.16</v>
      </c>
      <c r="K21" s="955">
        <v>0</v>
      </c>
      <c r="L21" s="953">
        <v>0</v>
      </c>
      <c r="M21" s="953">
        <v>0</v>
      </c>
      <c r="N21" s="953">
        <v>0</v>
      </c>
      <c r="O21" s="953">
        <v>0</v>
      </c>
      <c r="P21" s="953">
        <v>0</v>
      </c>
      <c r="Q21" s="956">
        <v>101471591.16</v>
      </c>
    </row>
    <row r="22" spans="1:17" ht="30" customHeight="1" thickBot="1">
      <c r="A22" s="1409" t="s">
        <v>801</v>
      </c>
      <c r="B22" s="1410"/>
      <c r="C22" s="970">
        <v>13</v>
      </c>
      <c r="D22" s="971">
        <v>1012920000</v>
      </c>
      <c r="E22" s="971">
        <v>1160266950</v>
      </c>
      <c r="F22" s="971">
        <v>1412989320.68</v>
      </c>
      <c r="G22" s="971">
        <v>1050878476.25</v>
      </c>
      <c r="H22" s="971">
        <v>362110844.43</v>
      </c>
      <c r="I22" s="971">
        <v>190776117.38</v>
      </c>
      <c r="J22" s="972">
        <v>552886961.81</v>
      </c>
      <c r="K22" s="973">
        <v>13298411</v>
      </c>
      <c r="L22" s="971">
        <v>0</v>
      </c>
      <c r="M22" s="971">
        <v>0</v>
      </c>
      <c r="N22" s="971">
        <v>0</v>
      </c>
      <c r="O22" s="971">
        <v>0</v>
      </c>
      <c r="P22" s="971">
        <v>13298411</v>
      </c>
      <c r="Q22" s="974">
        <v>539588550.81</v>
      </c>
    </row>
    <row r="23" spans="1:17" ht="8.25" customHeight="1">
      <c r="A23" s="1411"/>
      <c r="B23" s="1411"/>
      <c r="C23" s="1411"/>
      <c r="D23" s="1411"/>
      <c r="E23" s="1411"/>
      <c r="F23" s="1411"/>
      <c r="G23" s="1411"/>
      <c r="H23" s="1411"/>
      <c r="I23" s="1411"/>
      <c r="J23" s="1411"/>
      <c r="K23" s="1411"/>
      <c r="L23" s="1411"/>
      <c r="M23" s="1411"/>
      <c r="N23" s="1411"/>
      <c r="O23" s="1411"/>
      <c r="P23" s="1411"/>
      <c r="Q23" s="1411"/>
    </row>
    <row r="24" spans="1:256" s="976" customFormat="1" ht="12.75">
      <c r="A24" s="975" t="s">
        <v>802</v>
      </c>
      <c r="F24" s="977"/>
      <c r="G24" s="977"/>
      <c r="H24" s="978"/>
      <c r="I24" s="977"/>
      <c r="J24" s="979">
        <f>J10+J21</f>
        <v>552886961.81</v>
      </c>
      <c r="K24" s="977"/>
      <c r="L24" s="977"/>
      <c r="M24" s="980"/>
      <c r="N24" s="977"/>
      <c r="O24" s="977"/>
      <c r="P24" s="979">
        <f>P10+P21</f>
        <v>13298411</v>
      </c>
      <c r="Q24" s="979">
        <f>J24-P24</f>
        <v>539588550.81</v>
      </c>
      <c r="R24"/>
      <c r="S24"/>
      <c r="T24" s="92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8:256" s="981" customFormat="1" ht="12.75">
      <c r="R25"/>
      <c r="S25"/>
      <c r="T25" s="92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7" ht="12.75">
      <c r="A26" s="981" t="s">
        <v>803</v>
      </c>
      <c r="B26" s="981"/>
      <c r="C26" s="981"/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</row>
    <row r="27" spans="1:8" ht="12.75">
      <c r="A27" s="982" t="s">
        <v>804</v>
      </c>
      <c r="F27" s="983"/>
      <c r="G27" s="983"/>
      <c r="H27" s="983"/>
    </row>
    <row r="28" spans="1:8" ht="12.75">
      <c r="A28" s="982" t="s">
        <v>805</v>
      </c>
      <c r="F28" s="983"/>
      <c r="G28" s="983"/>
      <c r="H28" s="983"/>
    </row>
    <row r="29" spans="6:17" ht="12.75">
      <c r="F29" s="984"/>
      <c r="P29" s="985" t="s">
        <v>806</v>
      </c>
      <c r="Q29" s="986">
        <f ca="1">NOW()</f>
        <v>41681.46425578704</v>
      </c>
    </row>
    <row r="30" spans="1:11" ht="12.75">
      <c r="A30" s="987"/>
      <c r="B30" s="982"/>
      <c r="D30" s="982"/>
      <c r="I30" s="983"/>
      <c r="J30" s="983"/>
      <c r="K30" s="983"/>
    </row>
    <row r="31" ht="12.75">
      <c r="F31" s="988"/>
    </row>
  </sheetData>
  <sheetProtection/>
  <mergeCells count="32">
    <mergeCell ref="A22:B22"/>
    <mergeCell ref="A23:Q23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Q7:Q8"/>
    <mergeCell ref="A9:B9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P7"/>
    <mergeCell ref="E3:G3"/>
    <mergeCell ref="I3:K5"/>
    <mergeCell ref="A4:B5"/>
    <mergeCell ref="C4:D5"/>
    <mergeCell ref="E4:G5"/>
    <mergeCell ref="H4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="50" zoomScaleNormal="50" zoomScalePageLayoutView="0" workbookViewId="0" topLeftCell="A1">
      <selection activeCell="F33" sqref="F33"/>
    </sheetView>
  </sheetViews>
  <sheetFormatPr defaultColWidth="9.00390625" defaultRowHeight="12.75"/>
  <cols>
    <col min="1" max="1" width="5.375" style="990" customWidth="1"/>
    <col min="2" max="2" width="5.875" style="990" customWidth="1"/>
    <col min="3" max="3" width="7.375" style="990" customWidth="1"/>
    <col min="4" max="4" width="10.00390625" style="990" customWidth="1"/>
    <col min="5" max="5" width="3.75390625" style="990" customWidth="1"/>
    <col min="6" max="17" width="15.75390625" style="0" customWidth="1"/>
    <col min="18" max="18" width="16.00390625" style="0" customWidth="1"/>
    <col min="19" max="19" width="15.75390625" style="0" customWidth="1"/>
  </cols>
  <sheetData>
    <row r="1" spans="1:13" ht="12.75">
      <c r="A1" s="989"/>
      <c r="M1" s="929"/>
    </row>
    <row r="2" spans="1:13" ht="18.75" thickBot="1">
      <c r="A2" s="989"/>
      <c r="B2" s="991"/>
      <c r="C2" s="992" t="s">
        <v>807</v>
      </c>
      <c r="D2" s="991"/>
      <c r="E2" s="991"/>
      <c r="F2" s="930"/>
      <c r="G2" s="930"/>
      <c r="H2" s="930"/>
      <c r="I2" s="930"/>
      <c r="J2" s="930"/>
      <c r="K2" s="930"/>
      <c r="L2" s="930"/>
      <c r="M2" s="930"/>
    </row>
    <row r="3" spans="1:13" s="938" customFormat="1" ht="12.75">
      <c r="A3" s="993" t="s">
        <v>760</v>
      </c>
      <c r="B3" s="994"/>
      <c r="C3" s="995"/>
      <c r="D3" s="1422" t="s">
        <v>761</v>
      </c>
      <c r="E3" s="1423"/>
      <c r="F3" s="1365" t="s">
        <v>762</v>
      </c>
      <c r="G3" s="1366"/>
      <c r="H3" s="1367"/>
      <c r="I3" s="996" t="s">
        <v>763</v>
      </c>
      <c r="J3" s="1424" t="s">
        <v>808</v>
      </c>
      <c r="K3" s="1425"/>
      <c r="M3" s="937"/>
    </row>
    <row r="4" spans="1:13" ht="12.75">
      <c r="A4" s="1377" t="s">
        <v>765</v>
      </c>
      <c r="B4" s="1383"/>
      <c r="C4" s="1378"/>
      <c r="D4" s="1430">
        <v>345</v>
      </c>
      <c r="E4" s="1431"/>
      <c r="F4" s="1381" t="s">
        <v>767</v>
      </c>
      <c r="G4" s="1383"/>
      <c r="H4" s="1378"/>
      <c r="I4" s="1385" t="s">
        <v>768</v>
      </c>
      <c r="J4" s="1426"/>
      <c r="K4" s="1427"/>
      <c r="M4" s="929"/>
    </row>
    <row r="5" spans="1:13" ht="18.75" thickBot="1">
      <c r="A5" s="1379"/>
      <c r="B5" s="1384"/>
      <c r="C5" s="1380"/>
      <c r="D5" s="1432"/>
      <c r="E5" s="1433"/>
      <c r="F5" s="1382"/>
      <c r="G5" s="1384"/>
      <c r="H5" s="1380"/>
      <c r="I5" s="1386"/>
      <c r="J5" s="1428"/>
      <c r="K5" s="1429"/>
      <c r="M5" s="930"/>
    </row>
    <row r="6" spans="1:13" ht="41.25" customHeight="1" thickBot="1">
      <c r="A6" s="1439" t="s">
        <v>809</v>
      </c>
      <c r="B6" s="1439"/>
      <c r="C6" s="1439"/>
      <c r="D6" s="1439"/>
      <c r="E6" s="1439"/>
      <c r="F6" s="940"/>
      <c r="G6" s="940"/>
      <c r="H6" s="940"/>
      <c r="I6" s="940"/>
      <c r="J6" s="940"/>
      <c r="K6" s="939"/>
      <c r="M6" s="939"/>
    </row>
    <row r="7" spans="1:79" ht="39" customHeight="1">
      <c r="A7" s="1440" t="s">
        <v>810</v>
      </c>
      <c r="B7" s="1441"/>
      <c r="C7" s="1441"/>
      <c r="D7" s="1441"/>
      <c r="E7" s="1442"/>
      <c r="F7" s="1443" t="s">
        <v>772</v>
      </c>
      <c r="G7" s="1395" t="s">
        <v>773</v>
      </c>
      <c r="H7" s="1395" t="s">
        <v>811</v>
      </c>
      <c r="I7" s="1395" t="s">
        <v>775</v>
      </c>
      <c r="J7" s="1395" t="s">
        <v>812</v>
      </c>
      <c r="K7" s="1397" t="s">
        <v>777</v>
      </c>
      <c r="L7" s="1434" t="s">
        <v>813</v>
      </c>
      <c r="M7" s="1436" t="s">
        <v>779</v>
      </c>
      <c r="N7" s="1437"/>
      <c r="O7" s="1437"/>
      <c r="P7" s="1437"/>
      <c r="Q7" s="1437"/>
      <c r="R7" s="1438"/>
      <c r="S7" s="1387" t="s">
        <v>814</v>
      </c>
      <c r="BQ7" s="988"/>
      <c r="BR7" s="988"/>
      <c r="BS7" s="988"/>
      <c r="BT7" s="988"/>
      <c r="BU7" s="988"/>
      <c r="BV7" s="988"/>
      <c r="BW7" s="988"/>
      <c r="BX7" s="988"/>
      <c r="BY7" s="988"/>
      <c r="BZ7" s="988"/>
      <c r="CA7" s="988"/>
    </row>
    <row r="8" spans="1:135" ht="81.75" customHeight="1" thickBot="1">
      <c r="A8" s="997" t="s">
        <v>815</v>
      </c>
      <c r="B8" s="998" t="s">
        <v>816</v>
      </c>
      <c r="C8" s="998" t="s">
        <v>632</v>
      </c>
      <c r="D8" s="998" t="s">
        <v>817</v>
      </c>
      <c r="E8" s="999" t="s">
        <v>818</v>
      </c>
      <c r="F8" s="1396"/>
      <c r="G8" s="1396"/>
      <c r="H8" s="1396"/>
      <c r="I8" s="1396"/>
      <c r="J8" s="1396"/>
      <c r="K8" s="1398"/>
      <c r="L8" s="1435"/>
      <c r="M8" s="944" t="s">
        <v>781</v>
      </c>
      <c r="N8" s="945" t="s">
        <v>819</v>
      </c>
      <c r="O8" s="946" t="s">
        <v>783</v>
      </c>
      <c r="P8" s="946" t="s">
        <v>784</v>
      </c>
      <c r="Q8" s="946" t="s">
        <v>785</v>
      </c>
      <c r="R8" s="946" t="s">
        <v>820</v>
      </c>
      <c r="S8" s="1388"/>
      <c r="T8" s="988"/>
      <c r="U8" s="988"/>
      <c r="V8" s="988"/>
      <c r="W8" s="988"/>
      <c r="X8" s="988"/>
      <c r="Y8" s="988"/>
      <c r="Z8" s="988"/>
      <c r="AA8" s="988"/>
      <c r="AB8" s="988"/>
      <c r="AG8" s="988"/>
      <c r="AH8" s="988"/>
      <c r="AI8" s="988"/>
      <c r="AJ8" s="988"/>
      <c r="BY8" s="988"/>
      <c r="BZ8" s="988"/>
      <c r="CA8" s="988"/>
      <c r="CB8" s="988"/>
      <c r="CC8" s="988"/>
      <c r="CD8" s="988"/>
      <c r="CE8" s="988"/>
      <c r="CQ8" s="988"/>
      <c r="CR8" s="988"/>
      <c r="CS8" s="988"/>
      <c r="CT8" s="988"/>
      <c r="CU8" s="988"/>
      <c r="CV8" s="988"/>
      <c r="CW8" s="988"/>
      <c r="CX8" s="988"/>
      <c r="DV8" s="988"/>
      <c r="DW8" s="988"/>
      <c r="DX8" s="988"/>
      <c r="DY8" s="988"/>
      <c r="DZ8" s="988"/>
      <c r="EA8" s="988"/>
      <c r="EB8" s="988"/>
      <c r="EC8" s="988"/>
      <c r="ED8" s="988"/>
      <c r="EE8" s="988"/>
    </row>
    <row r="9" spans="1:256" s="951" customFormat="1" ht="16.5" customHeight="1">
      <c r="A9" s="1000" t="s">
        <v>491</v>
      </c>
      <c r="B9" s="1001" t="s">
        <v>821</v>
      </c>
      <c r="C9" s="1001" t="s">
        <v>822</v>
      </c>
      <c r="D9" s="1001" t="s">
        <v>823</v>
      </c>
      <c r="E9" s="1001" t="s">
        <v>824</v>
      </c>
      <c r="F9" s="1002">
        <v>21</v>
      </c>
      <c r="G9" s="1002">
        <v>22</v>
      </c>
      <c r="H9" s="1002">
        <v>23</v>
      </c>
      <c r="I9" s="1002">
        <v>24</v>
      </c>
      <c r="J9" s="1002">
        <v>25</v>
      </c>
      <c r="K9" s="1002">
        <v>26</v>
      </c>
      <c r="L9" s="1003">
        <v>27</v>
      </c>
      <c r="M9" s="1004">
        <v>28</v>
      </c>
      <c r="N9" s="1002">
        <v>29</v>
      </c>
      <c r="O9" s="1002">
        <v>30</v>
      </c>
      <c r="P9" s="1002">
        <v>31</v>
      </c>
      <c r="Q9" s="1002">
        <v>32</v>
      </c>
      <c r="R9" s="1002">
        <v>33</v>
      </c>
      <c r="S9" s="1005">
        <v>34</v>
      </c>
      <c r="T9" s="988"/>
      <c r="U9" s="988"/>
      <c r="V9" s="988"/>
      <c r="W9" s="988"/>
      <c r="X9" s="988"/>
      <c r="Y9" s="988"/>
      <c r="Z9" s="988"/>
      <c r="AA9" s="988"/>
      <c r="AB9" s="988"/>
      <c r="AC9"/>
      <c r="AD9"/>
      <c r="AE9"/>
      <c r="AF9"/>
      <c r="AG9"/>
      <c r="AH9"/>
      <c r="AI9" s="988"/>
      <c r="AJ9" s="988"/>
      <c r="AK9" s="988"/>
      <c r="AL9" s="988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 s="988"/>
      <c r="BG9" s="988"/>
      <c r="BH9" s="988"/>
      <c r="BI9" s="988"/>
      <c r="BJ9" s="988"/>
      <c r="BK9" s="988"/>
      <c r="BL9" s="988"/>
      <c r="BM9" s="988"/>
      <c r="BN9" s="988"/>
      <c r="BO9" s="988"/>
      <c r="BP9" s="988"/>
      <c r="BQ9" s="988"/>
      <c r="BR9" s="988"/>
      <c r="BS9" s="988"/>
      <c r="BT9" s="988"/>
      <c r="BU9" s="988"/>
      <c r="BV9" s="988"/>
      <c r="BW9" s="988"/>
      <c r="BX9" s="988"/>
      <c r="BY9" s="988"/>
      <c r="BZ9" s="988"/>
      <c r="CA9" s="988"/>
      <c r="CB9" s="988"/>
      <c r="CC9" s="988"/>
      <c r="CD9" s="988"/>
      <c r="CE9"/>
      <c r="CF9"/>
      <c r="CG9"/>
      <c r="CH9"/>
      <c r="CI9"/>
      <c r="CJ9"/>
      <c r="CK9"/>
      <c r="CL9"/>
      <c r="CM9"/>
      <c r="CN9"/>
      <c r="CO9"/>
      <c r="CP9" s="988"/>
      <c r="CQ9" s="988"/>
      <c r="CR9" s="988"/>
      <c r="CS9" s="988"/>
      <c r="CT9" s="988"/>
      <c r="CU9" s="988"/>
      <c r="CV9" s="988"/>
      <c r="CW9" s="988"/>
      <c r="CX9" s="988"/>
      <c r="CY9" s="988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 s="988"/>
      <c r="DR9" s="988"/>
      <c r="DS9" s="988"/>
      <c r="DT9" s="988"/>
      <c r="DU9" s="988"/>
      <c r="DV9" s="988"/>
      <c r="DW9" s="988"/>
      <c r="DX9" s="988"/>
      <c r="DY9" s="988"/>
      <c r="DZ9" s="988"/>
      <c r="EA9" s="988"/>
      <c r="EB9" s="988"/>
      <c r="EC9" s="988"/>
      <c r="ED9" s="988"/>
      <c r="EE9" s="988"/>
      <c r="EF9" s="988"/>
      <c r="EG9" s="988"/>
      <c r="EH9" s="988"/>
      <c r="EI9" s="988"/>
      <c r="EJ9" s="988"/>
      <c r="EK9" s="988"/>
      <c r="EL9" s="988"/>
      <c r="EM9" s="988"/>
      <c r="EN9" s="988"/>
      <c r="EO9" s="988"/>
      <c r="EP9" s="988"/>
      <c r="EQ9" s="988"/>
      <c r="ER9" s="988"/>
      <c r="ES9" s="988"/>
      <c r="ET9" s="988"/>
      <c r="EU9" s="988"/>
      <c r="EV9" s="988"/>
      <c r="EW9" s="988"/>
      <c r="EX9" s="988"/>
      <c r="EY9" s="988"/>
      <c r="EZ9" s="988"/>
      <c r="FA9" s="988"/>
      <c r="FB9" s="988"/>
      <c r="FC9" s="988"/>
      <c r="FD9" s="988"/>
      <c r="FE9" s="988"/>
      <c r="FF9" s="988"/>
      <c r="FG9" s="988"/>
      <c r="FH9" s="988"/>
      <c r="FI9" s="988"/>
      <c r="FJ9" s="988"/>
      <c r="FK9" s="988"/>
      <c r="FL9" s="988"/>
      <c r="FM9" s="988"/>
      <c r="FN9" s="988"/>
      <c r="FO9" s="988"/>
      <c r="FP9" s="988"/>
      <c r="FQ9" s="988"/>
      <c r="FR9" s="988"/>
      <c r="FS9" s="988"/>
      <c r="FT9" s="988"/>
      <c r="FU9" s="988"/>
      <c r="FV9" s="988"/>
      <c r="FW9" s="988"/>
      <c r="FX9" s="988"/>
      <c r="FY9" s="988"/>
      <c r="FZ9" s="988"/>
      <c r="GA9" s="988"/>
      <c r="GB9" s="988"/>
      <c r="GC9" s="988"/>
      <c r="GD9" s="988"/>
      <c r="GE9" s="988"/>
      <c r="GF9" s="988"/>
      <c r="GG9" s="988"/>
      <c r="GH9" s="988"/>
      <c r="GI9" s="988"/>
      <c r="GJ9" s="988"/>
      <c r="GK9" s="988"/>
      <c r="GL9" s="988"/>
      <c r="GM9" s="988"/>
      <c r="GN9" s="988"/>
      <c r="GO9" s="988"/>
      <c r="GP9" s="988"/>
      <c r="GQ9" s="988"/>
      <c r="GR9" s="988"/>
      <c r="GS9" s="988"/>
      <c r="GT9" s="988"/>
      <c r="GU9" s="988"/>
      <c r="GV9" s="988"/>
      <c r="GW9" s="988"/>
      <c r="GX9" s="988"/>
      <c r="GY9" s="988"/>
      <c r="GZ9" s="988"/>
      <c r="HA9" s="988"/>
      <c r="HB9" s="988"/>
      <c r="HC9" s="988"/>
      <c r="HD9" s="988"/>
      <c r="HE9" s="988"/>
      <c r="HF9" s="988"/>
      <c r="HG9" s="988"/>
      <c r="HH9" s="988"/>
      <c r="HI9" s="988"/>
      <c r="HJ9" s="988"/>
      <c r="HK9" s="988"/>
      <c r="HL9" s="988"/>
      <c r="HM9" s="988"/>
      <c r="HN9" s="988"/>
      <c r="HO9" s="988"/>
      <c r="HP9" s="988"/>
      <c r="HQ9" s="988"/>
      <c r="HR9" s="988"/>
      <c r="HS9" s="988"/>
      <c r="HT9" s="988"/>
      <c r="HU9" s="988"/>
      <c r="HV9" s="988"/>
      <c r="HW9" s="988"/>
      <c r="HX9" s="988"/>
      <c r="HY9" s="988"/>
      <c r="HZ9" s="988"/>
      <c r="IA9" s="988"/>
      <c r="IB9" s="988"/>
      <c r="IC9" s="988"/>
      <c r="ID9" s="988"/>
      <c r="IE9" s="988"/>
      <c r="IF9" s="988"/>
      <c r="IG9" s="988"/>
      <c r="IH9" s="988"/>
      <c r="II9" s="988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0" s="1012" customFormat="1" ht="27" customHeight="1">
      <c r="A10" s="1006">
        <v>1</v>
      </c>
      <c r="B10" s="1006">
        <v>36</v>
      </c>
      <c r="C10" s="1007">
        <v>0</v>
      </c>
      <c r="D10" s="1008">
        <v>0</v>
      </c>
      <c r="E10" s="1006">
        <v>0</v>
      </c>
      <c r="F10" s="969">
        <v>0</v>
      </c>
      <c r="G10" s="969">
        <v>0</v>
      </c>
      <c r="H10" s="969">
        <v>0</v>
      </c>
      <c r="I10" s="969">
        <v>0</v>
      </c>
      <c r="J10" s="969">
        <v>0</v>
      </c>
      <c r="K10" s="1009">
        <v>6528070.36</v>
      </c>
      <c r="L10" s="1010">
        <v>6528070.36</v>
      </c>
      <c r="M10" s="1011">
        <v>0</v>
      </c>
      <c r="N10" s="1009">
        <v>0</v>
      </c>
      <c r="O10" s="1009">
        <v>0</v>
      </c>
      <c r="P10" s="1009">
        <v>0</v>
      </c>
      <c r="Q10" s="1009">
        <v>0</v>
      </c>
      <c r="R10" s="1009">
        <v>0</v>
      </c>
      <c r="S10" s="1009">
        <v>6528070.36</v>
      </c>
      <c r="AB10" s="927"/>
      <c r="AC10" s="927"/>
      <c r="AD10" s="927"/>
      <c r="AE10" s="927"/>
      <c r="AF10" s="927"/>
      <c r="AN10" s="927"/>
      <c r="AO10" s="927"/>
      <c r="AP10" s="927"/>
      <c r="AQ10" s="927"/>
      <c r="AR10" s="927"/>
      <c r="AS10" s="927"/>
      <c r="AT10" s="927"/>
      <c r="AU10" s="927"/>
      <c r="AV10" s="927"/>
      <c r="AW10" s="927"/>
      <c r="AX10" s="927"/>
      <c r="AY10" s="927"/>
      <c r="AZ10" s="927"/>
      <c r="CK10" s="927"/>
      <c r="CL10" s="927"/>
    </row>
    <row r="11" spans="1:90" s="1012" customFormat="1" ht="27" customHeight="1">
      <c r="A11" s="1006">
        <v>1</v>
      </c>
      <c r="B11" s="1006">
        <v>36</v>
      </c>
      <c r="C11" s="1007">
        <v>14501</v>
      </c>
      <c r="D11" s="1008">
        <v>0</v>
      </c>
      <c r="E11" s="1006">
        <v>0</v>
      </c>
      <c r="F11" s="969">
        <v>16741000</v>
      </c>
      <c r="G11" s="969">
        <v>15978000</v>
      </c>
      <c r="H11" s="969">
        <v>36041147.1</v>
      </c>
      <c r="I11" s="969">
        <v>10677807.55</v>
      </c>
      <c r="J11" s="969">
        <v>25363339.55</v>
      </c>
      <c r="K11" s="1009">
        <v>12578074.69</v>
      </c>
      <c r="L11" s="1010">
        <v>37941414.24</v>
      </c>
      <c r="M11" s="1011">
        <v>1438231</v>
      </c>
      <c r="N11" s="1009">
        <v>0</v>
      </c>
      <c r="O11" s="1009">
        <v>0</v>
      </c>
      <c r="P11" s="1009">
        <v>0</v>
      </c>
      <c r="Q11" s="1009">
        <v>0</v>
      </c>
      <c r="R11" s="1009">
        <v>1438231</v>
      </c>
      <c r="S11" s="1009">
        <v>36503183.24</v>
      </c>
      <c r="AB11" s="927"/>
      <c r="AC11" s="927"/>
      <c r="AD11" s="927"/>
      <c r="AE11" s="927"/>
      <c r="AF11" s="927"/>
      <c r="AN11" s="927"/>
      <c r="AO11" s="927"/>
      <c r="AP11" s="927"/>
      <c r="AQ11" s="927"/>
      <c r="AR11" s="927"/>
      <c r="AS11" s="927"/>
      <c r="AT11" s="927"/>
      <c r="AU11" s="927"/>
      <c r="AV11" s="927"/>
      <c r="AW11" s="927"/>
      <c r="AX11" s="927"/>
      <c r="AY11" s="927"/>
      <c r="AZ11" s="927"/>
      <c r="CK11" s="927"/>
      <c r="CL11" s="927"/>
    </row>
    <row r="12" spans="1:90" s="1012" customFormat="1" ht="27" customHeight="1">
      <c r="A12" s="1006">
        <v>1</v>
      </c>
      <c r="B12" s="1006">
        <v>47</v>
      </c>
      <c r="C12" s="1007">
        <v>0</v>
      </c>
      <c r="D12" s="1008">
        <v>0</v>
      </c>
      <c r="E12" s="1006">
        <v>0</v>
      </c>
      <c r="F12" s="969">
        <v>5363000</v>
      </c>
      <c r="G12" s="969">
        <v>5526350</v>
      </c>
      <c r="H12" s="969">
        <v>6850633.99</v>
      </c>
      <c r="I12" s="969">
        <v>5978101.54</v>
      </c>
      <c r="J12" s="969">
        <v>872532.45</v>
      </c>
      <c r="K12" s="1009">
        <v>0</v>
      </c>
      <c r="L12" s="1010">
        <v>872532.45</v>
      </c>
      <c r="M12" s="1011">
        <v>568707</v>
      </c>
      <c r="N12" s="1009">
        <v>0</v>
      </c>
      <c r="O12" s="1009">
        <v>0</v>
      </c>
      <c r="P12" s="1009">
        <v>0</v>
      </c>
      <c r="Q12" s="1009">
        <v>0</v>
      </c>
      <c r="R12" s="1009">
        <v>568707</v>
      </c>
      <c r="S12" s="1009">
        <v>303825.45</v>
      </c>
      <c r="AB12" s="927"/>
      <c r="AC12" s="927"/>
      <c r="AD12" s="927"/>
      <c r="AE12" s="927"/>
      <c r="AF12" s="927"/>
      <c r="AN12" s="927"/>
      <c r="AO12" s="927"/>
      <c r="AP12" s="927"/>
      <c r="AQ12" s="927"/>
      <c r="AR12" s="927"/>
      <c r="AS12" s="927"/>
      <c r="AT12" s="927"/>
      <c r="AU12" s="927"/>
      <c r="AV12" s="927"/>
      <c r="AW12" s="927"/>
      <c r="AX12" s="927"/>
      <c r="AY12" s="927"/>
      <c r="AZ12" s="927"/>
      <c r="CK12" s="927"/>
      <c r="CL12" s="927"/>
    </row>
    <row r="13" spans="1:90" s="1012" customFormat="1" ht="27" customHeight="1">
      <c r="A13" s="1006">
        <v>5</v>
      </c>
      <c r="B13" s="1006">
        <v>36</v>
      </c>
      <c r="C13" s="1007">
        <v>0</v>
      </c>
      <c r="D13" s="1008">
        <v>0</v>
      </c>
      <c r="E13" s="1006">
        <v>0</v>
      </c>
      <c r="F13" s="969">
        <v>0</v>
      </c>
      <c r="G13" s="969">
        <v>0</v>
      </c>
      <c r="H13" s="969">
        <v>0</v>
      </c>
      <c r="I13" s="969">
        <v>0</v>
      </c>
      <c r="J13" s="969">
        <v>0</v>
      </c>
      <c r="K13" s="1009">
        <v>50471736.44</v>
      </c>
      <c r="L13" s="1010">
        <v>50471736.44</v>
      </c>
      <c r="M13" s="1011">
        <v>0</v>
      </c>
      <c r="N13" s="1009">
        <v>0</v>
      </c>
      <c r="O13" s="1009">
        <v>0</v>
      </c>
      <c r="P13" s="1009">
        <v>0</v>
      </c>
      <c r="Q13" s="1009">
        <v>0</v>
      </c>
      <c r="R13" s="1009">
        <v>0</v>
      </c>
      <c r="S13" s="1009">
        <v>50471736.44</v>
      </c>
      <c r="AB13" s="927"/>
      <c r="AC13" s="927"/>
      <c r="AD13" s="927"/>
      <c r="AE13" s="927"/>
      <c r="AF13" s="927"/>
      <c r="AN13" s="927"/>
      <c r="AO13" s="927"/>
      <c r="AP13" s="927"/>
      <c r="AQ13" s="927"/>
      <c r="AR13" s="927"/>
      <c r="AS13" s="927"/>
      <c r="AT13" s="927"/>
      <c r="AU13" s="927"/>
      <c r="AV13" s="927"/>
      <c r="AW13" s="927"/>
      <c r="AX13" s="927"/>
      <c r="AY13" s="927"/>
      <c r="AZ13" s="927"/>
      <c r="CK13" s="927"/>
      <c r="CL13" s="927"/>
    </row>
    <row r="14" spans="1:90" s="1012" customFormat="1" ht="27" customHeight="1">
      <c r="A14" s="1006">
        <v>5</v>
      </c>
      <c r="B14" s="1006">
        <v>36</v>
      </c>
      <c r="C14" s="1007">
        <v>14501</v>
      </c>
      <c r="D14" s="1008">
        <v>0</v>
      </c>
      <c r="E14" s="1006">
        <v>0</v>
      </c>
      <c r="F14" s="969">
        <v>94867000</v>
      </c>
      <c r="G14" s="969">
        <v>94867000</v>
      </c>
      <c r="H14" s="969">
        <v>208549957.21</v>
      </c>
      <c r="I14" s="969">
        <v>60507487.45</v>
      </c>
      <c r="J14" s="969">
        <v>148042469.76</v>
      </c>
      <c r="K14" s="1009">
        <v>71195448.05</v>
      </c>
      <c r="L14" s="1010">
        <v>219237917.81</v>
      </c>
      <c r="M14" s="1011">
        <v>8153975</v>
      </c>
      <c r="N14" s="1009">
        <v>0</v>
      </c>
      <c r="O14" s="1009">
        <v>0</v>
      </c>
      <c r="P14" s="1009">
        <v>0</v>
      </c>
      <c r="Q14" s="1009">
        <v>0</v>
      </c>
      <c r="R14" s="1009">
        <v>8153975</v>
      </c>
      <c r="S14" s="1009">
        <v>211083942.81</v>
      </c>
      <c r="AB14" s="927"/>
      <c r="AC14" s="927"/>
      <c r="AD14" s="927"/>
      <c r="AE14" s="927"/>
      <c r="AF14" s="927"/>
      <c r="AN14" s="927"/>
      <c r="AO14" s="927"/>
      <c r="AP14" s="927"/>
      <c r="AQ14" s="927"/>
      <c r="AR14" s="927"/>
      <c r="AS14" s="927"/>
      <c r="AT14" s="927"/>
      <c r="AU14" s="927"/>
      <c r="AV14" s="927"/>
      <c r="AW14" s="927"/>
      <c r="AX14" s="927"/>
      <c r="AY14" s="927"/>
      <c r="AZ14" s="927"/>
      <c r="CK14" s="927"/>
      <c r="CL14" s="927"/>
    </row>
    <row r="15" spans="1:90" s="1012" customFormat="1" ht="27" customHeight="1">
      <c r="A15" s="1006">
        <v>5</v>
      </c>
      <c r="B15" s="1006">
        <v>46</v>
      </c>
      <c r="C15" s="1007">
        <v>0</v>
      </c>
      <c r="D15" s="1008">
        <v>0</v>
      </c>
      <c r="E15" s="1006">
        <v>0</v>
      </c>
      <c r="F15" s="969">
        <v>0</v>
      </c>
      <c r="G15" s="969">
        <v>0</v>
      </c>
      <c r="H15" s="969">
        <v>218756</v>
      </c>
      <c r="I15" s="969">
        <v>218756</v>
      </c>
      <c r="J15" s="969">
        <v>0</v>
      </c>
      <c r="K15" s="1009">
        <v>0</v>
      </c>
      <c r="L15" s="1010">
        <v>0</v>
      </c>
      <c r="M15" s="1011">
        <v>0</v>
      </c>
      <c r="N15" s="1009">
        <v>0</v>
      </c>
      <c r="O15" s="1009">
        <v>0</v>
      </c>
      <c r="P15" s="1009">
        <v>0</v>
      </c>
      <c r="Q15" s="1009">
        <v>0</v>
      </c>
      <c r="R15" s="1009">
        <v>0</v>
      </c>
      <c r="S15" s="1009">
        <v>0</v>
      </c>
      <c r="AB15" s="927"/>
      <c r="AC15" s="927"/>
      <c r="AD15" s="927"/>
      <c r="AE15" s="927"/>
      <c r="AF15" s="927"/>
      <c r="AN15" s="927"/>
      <c r="AO15" s="927"/>
      <c r="AP15" s="927"/>
      <c r="AQ15" s="927"/>
      <c r="AR15" s="927"/>
      <c r="AS15" s="927"/>
      <c r="AT15" s="927"/>
      <c r="AU15" s="927"/>
      <c r="AV15" s="927"/>
      <c r="AW15" s="927"/>
      <c r="AX15" s="927"/>
      <c r="AY15" s="927"/>
      <c r="AZ15" s="927"/>
      <c r="CK15" s="927"/>
      <c r="CL15" s="927"/>
    </row>
    <row r="16" spans="1:90" s="1012" customFormat="1" ht="27" customHeight="1">
      <c r="A16" s="1006">
        <v>5</v>
      </c>
      <c r="B16" s="1006">
        <v>47</v>
      </c>
      <c r="C16" s="1007">
        <v>0</v>
      </c>
      <c r="D16" s="1008">
        <v>0</v>
      </c>
      <c r="E16" s="1006">
        <v>0</v>
      </c>
      <c r="F16" s="969">
        <v>14471000</v>
      </c>
      <c r="G16" s="969">
        <v>14471000</v>
      </c>
      <c r="H16" s="969">
        <v>19109143.4</v>
      </c>
      <c r="I16" s="969">
        <v>13720380.38</v>
      </c>
      <c r="J16" s="969">
        <v>5388763.02</v>
      </c>
      <c r="K16" s="1009">
        <v>0</v>
      </c>
      <c r="L16" s="1010">
        <v>5388763.02</v>
      </c>
      <c r="M16" s="1011">
        <v>2515800</v>
      </c>
      <c r="N16" s="1009">
        <v>0</v>
      </c>
      <c r="O16" s="1009">
        <v>0</v>
      </c>
      <c r="P16" s="1009">
        <v>0</v>
      </c>
      <c r="Q16" s="1009">
        <v>0</v>
      </c>
      <c r="R16" s="1009">
        <v>2515800</v>
      </c>
      <c r="S16" s="1009">
        <v>2872963.02</v>
      </c>
      <c r="AB16" s="927"/>
      <c r="AC16" s="927"/>
      <c r="AD16" s="927"/>
      <c r="AE16" s="927"/>
      <c r="AF16" s="927"/>
      <c r="AN16" s="927"/>
      <c r="AO16" s="927"/>
      <c r="AP16" s="927"/>
      <c r="AQ16" s="927"/>
      <c r="AR16" s="927"/>
      <c r="AS16" s="927"/>
      <c r="AT16" s="927"/>
      <c r="AU16" s="927"/>
      <c r="AV16" s="927"/>
      <c r="AW16" s="927"/>
      <c r="AX16" s="927"/>
      <c r="AY16" s="927"/>
      <c r="AZ16" s="927"/>
      <c r="CK16" s="927"/>
      <c r="CL16" s="927"/>
    </row>
    <row r="17" spans="1:90" s="1012" customFormat="1" ht="27" customHeight="1">
      <c r="A17" s="1006">
        <v>5</v>
      </c>
      <c r="B17" s="1006">
        <v>48</v>
      </c>
      <c r="C17" s="1007">
        <v>0</v>
      </c>
      <c r="D17" s="1008">
        <v>0</v>
      </c>
      <c r="E17" s="1006">
        <v>0</v>
      </c>
      <c r="F17" s="969">
        <v>0</v>
      </c>
      <c r="G17" s="969">
        <v>0</v>
      </c>
      <c r="H17" s="969">
        <v>1441689.65</v>
      </c>
      <c r="I17" s="969">
        <v>1441689.65</v>
      </c>
      <c r="J17" s="969">
        <v>0</v>
      </c>
      <c r="K17" s="1009">
        <v>0</v>
      </c>
      <c r="L17" s="1010">
        <v>0</v>
      </c>
      <c r="M17" s="1011">
        <v>0</v>
      </c>
      <c r="N17" s="1009">
        <v>0</v>
      </c>
      <c r="O17" s="1009">
        <v>0</v>
      </c>
      <c r="P17" s="1009">
        <v>0</v>
      </c>
      <c r="Q17" s="1009">
        <v>0</v>
      </c>
      <c r="R17" s="1009">
        <v>0</v>
      </c>
      <c r="S17" s="1009">
        <v>0</v>
      </c>
      <c r="AB17" s="927"/>
      <c r="AC17" s="927"/>
      <c r="AD17" s="927"/>
      <c r="AE17" s="927"/>
      <c r="AF17" s="927"/>
      <c r="AN17" s="927"/>
      <c r="AO17" s="927"/>
      <c r="AP17" s="927"/>
      <c r="AQ17" s="927"/>
      <c r="AR17" s="927"/>
      <c r="AS17" s="927"/>
      <c r="AT17" s="927"/>
      <c r="AU17" s="927"/>
      <c r="AV17" s="927"/>
      <c r="AW17" s="927"/>
      <c r="AX17" s="927"/>
      <c r="AY17" s="927"/>
      <c r="AZ17" s="927"/>
      <c r="CK17" s="927"/>
      <c r="CL17" s="927"/>
    </row>
    <row r="18" spans="1:90" s="1012" customFormat="1" ht="27" customHeight="1">
      <c r="A18" s="1006">
        <v>0</v>
      </c>
      <c r="B18" s="1006">
        <v>0</v>
      </c>
      <c r="C18" s="1007">
        <v>14501</v>
      </c>
      <c r="D18" s="1008">
        <v>0</v>
      </c>
      <c r="E18" s="1006">
        <v>0</v>
      </c>
      <c r="F18" s="969">
        <v>105848000</v>
      </c>
      <c r="G18" s="969">
        <v>87114950</v>
      </c>
      <c r="H18" s="969">
        <v>166124110.29</v>
      </c>
      <c r="I18" s="969">
        <v>65463916.29</v>
      </c>
      <c r="J18" s="969">
        <v>100660194</v>
      </c>
      <c r="K18" s="1009">
        <v>131455.4</v>
      </c>
      <c r="L18" s="1010">
        <v>100791649.4</v>
      </c>
      <c r="M18" s="1011">
        <v>621698</v>
      </c>
      <c r="N18" s="1009">
        <v>0</v>
      </c>
      <c r="O18" s="1009">
        <v>0</v>
      </c>
      <c r="P18" s="1009">
        <v>0</v>
      </c>
      <c r="Q18" s="1009">
        <v>0</v>
      </c>
      <c r="R18" s="1009">
        <v>621698</v>
      </c>
      <c r="S18" s="1009">
        <v>100169951.4</v>
      </c>
      <c r="AB18" s="927"/>
      <c r="AC18" s="927"/>
      <c r="AD18" s="927"/>
      <c r="AE18" s="927"/>
      <c r="AF18" s="927"/>
      <c r="AN18" s="927"/>
      <c r="AO18" s="927"/>
      <c r="AP18" s="927"/>
      <c r="AQ18" s="927"/>
      <c r="AR18" s="927"/>
      <c r="AS18" s="927"/>
      <c r="AT18" s="927"/>
      <c r="AU18" s="927"/>
      <c r="AV18" s="927"/>
      <c r="AW18" s="927"/>
      <c r="AX18" s="927"/>
      <c r="AY18" s="927"/>
      <c r="AZ18" s="927"/>
      <c r="CK18" s="927"/>
      <c r="CL18" s="927"/>
    </row>
    <row r="19" spans="1:90" s="1012" customFormat="1" ht="27" customHeight="1">
      <c r="A19" s="1006">
        <v>0</v>
      </c>
      <c r="B19" s="1006">
        <v>0</v>
      </c>
      <c r="C19" s="1007">
        <v>14501</v>
      </c>
      <c r="D19" s="1008">
        <v>133980060</v>
      </c>
      <c r="E19" s="1006">
        <v>0</v>
      </c>
      <c r="F19" s="969">
        <v>0</v>
      </c>
      <c r="G19" s="969">
        <v>850000</v>
      </c>
      <c r="H19" s="969">
        <v>850000</v>
      </c>
      <c r="I19" s="969">
        <v>847000</v>
      </c>
      <c r="J19" s="969">
        <v>3000</v>
      </c>
      <c r="K19" s="1009">
        <v>0</v>
      </c>
      <c r="L19" s="1010">
        <v>3000</v>
      </c>
      <c r="M19" s="1011">
        <v>0</v>
      </c>
      <c r="N19" s="1009">
        <v>0</v>
      </c>
      <c r="O19" s="1009">
        <v>0</v>
      </c>
      <c r="P19" s="1009">
        <v>0</v>
      </c>
      <c r="Q19" s="1009">
        <v>0</v>
      </c>
      <c r="R19" s="1009">
        <v>0</v>
      </c>
      <c r="S19" s="1009">
        <v>3000</v>
      </c>
      <c r="AB19" s="927"/>
      <c r="AC19" s="927"/>
      <c r="AD19" s="927"/>
      <c r="AE19" s="927"/>
      <c r="AF19" s="927"/>
      <c r="AN19" s="927"/>
      <c r="AO19" s="927"/>
      <c r="AP19" s="927"/>
      <c r="AQ19" s="927"/>
      <c r="AR19" s="927"/>
      <c r="AS19" s="927"/>
      <c r="AT19" s="927"/>
      <c r="AU19" s="927"/>
      <c r="AV19" s="927"/>
      <c r="AW19" s="927"/>
      <c r="AX19" s="927"/>
      <c r="AY19" s="927"/>
      <c r="AZ19" s="927"/>
      <c r="CK19" s="927"/>
      <c r="CL19" s="927"/>
    </row>
    <row r="20" spans="1:90" s="1012" customFormat="1" ht="27" customHeight="1">
      <c r="A20" s="1006">
        <v>0</v>
      </c>
      <c r="B20" s="1006">
        <v>0</v>
      </c>
      <c r="C20" s="1007">
        <v>0</v>
      </c>
      <c r="D20" s="1008">
        <v>93980221</v>
      </c>
      <c r="E20" s="1006">
        <v>0</v>
      </c>
      <c r="F20" s="969">
        <v>0</v>
      </c>
      <c r="G20" s="969">
        <v>0</v>
      </c>
      <c r="H20" s="969">
        <v>30998489.74</v>
      </c>
      <c r="I20" s="969">
        <v>30830293.99</v>
      </c>
      <c r="J20" s="969">
        <v>168195.75</v>
      </c>
      <c r="K20" s="1009">
        <v>0</v>
      </c>
      <c r="L20" s="1010">
        <v>168195.75</v>
      </c>
      <c r="M20" s="1011">
        <v>0</v>
      </c>
      <c r="N20" s="1009">
        <v>0</v>
      </c>
      <c r="O20" s="1009">
        <v>0</v>
      </c>
      <c r="P20" s="1009">
        <v>0</v>
      </c>
      <c r="Q20" s="1009">
        <v>0</v>
      </c>
      <c r="R20" s="1009">
        <v>0</v>
      </c>
      <c r="S20" s="1009">
        <v>168195.75</v>
      </c>
      <c r="AB20" s="927"/>
      <c r="AC20" s="927"/>
      <c r="AD20" s="927"/>
      <c r="AE20" s="927"/>
      <c r="AF20" s="927"/>
      <c r="AN20" s="927"/>
      <c r="AO20" s="927"/>
      <c r="AP20" s="927"/>
      <c r="AQ20" s="927"/>
      <c r="AR20" s="927"/>
      <c r="AS20" s="927"/>
      <c r="AT20" s="927"/>
      <c r="AU20" s="927"/>
      <c r="AV20" s="927"/>
      <c r="AW20" s="927"/>
      <c r="AX20" s="927"/>
      <c r="AY20" s="927"/>
      <c r="AZ20" s="927"/>
      <c r="CK20" s="927"/>
      <c r="CL20" s="927"/>
    </row>
    <row r="21" spans="1:90" s="1012" customFormat="1" ht="27" customHeight="1">
      <c r="A21" s="1006">
        <v>0</v>
      </c>
      <c r="B21" s="1006">
        <v>0</v>
      </c>
      <c r="C21" s="1007">
        <v>0</v>
      </c>
      <c r="D21" s="1008">
        <v>123980014</v>
      </c>
      <c r="E21" s="1006">
        <v>0</v>
      </c>
      <c r="F21" s="969">
        <v>0</v>
      </c>
      <c r="G21" s="969">
        <v>0</v>
      </c>
      <c r="H21" s="969">
        <v>150000</v>
      </c>
      <c r="I21" s="969">
        <v>100000</v>
      </c>
      <c r="J21" s="969">
        <v>50000</v>
      </c>
      <c r="K21" s="1009">
        <v>0</v>
      </c>
      <c r="L21" s="1010">
        <v>50000</v>
      </c>
      <c r="M21" s="1011">
        <v>0</v>
      </c>
      <c r="N21" s="1009">
        <v>0</v>
      </c>
      <c r="O21" s="1009">
        <v>0</v>
      </c>
      <c r="P21" s="1009">
        <v>0</v>
      </c>
      <c r="Q21" s="1009">
        <v>0</v>
      </c>
      <c r="R21" s="1009">
        <v>0</v>
      </c>
      <c r="S21" s="1009">
        <v>50000</v>
      </c>
      <c r="AB21" s="927"/>
      <c r="AC21" s="927"/>
      <c r="AD21" s="927"/>
      <c r="AE21" s="927"/>
      <c r="AF21" s="927"/>
      <c r="AN21" s="927"/>
      <c r="AO21" s="927"/>
      <c r="AP21" s="927"/>
      <c r="AQ21" s="927"/>
      <c r="AR21" s="927"/>
      <c r="AS21" s="927"/>
      <c r="AT21" s="927"/>
      <c r="AU21" s="927"/>
      <c r="AV21" s="927"/>
      <c r="AW21" s="927"/>
      <c r="AX21" s="927"/>
      <c r="AY21" s="927"/>
      <c r="AZ21" s="927"/>
      <c r="CK21" s="927"/>
      <c r="CL21" s="927"/>
    </row>
    <row r="22" spans="1:90" s="1012" customFormat="1" ht="27" customHeight="1">
      <c r="A22" s="1006">
        <v>0</v>
      </c>
      <c r="B22" s="1006">
        <v>0</v>
      </c>
      <c r="C22" s="1007">
        <v>0</v>
      </c>
      <c r="D22" s="1008">
        <v>123980031</v>
      </c>
      <c r="E22" s="1006">
        <v>0</v>
      </c>
      <c r="F22" s="969">
        <v>0</v>
      </c>
      <c r="G22" s="969">
        <v>88000000</v>
      </c>
      <c r="H22" s="969">
        <v>88000000</v>
      </c>
      <c r="I22" s="969">
        <v>62965770.64</v>
      </c>
      <c r="J22" s="969">
        <v>25034229.36</v>
      </c>
      <c r="K22" s="1009">
        <v>0</v>
      </c>
      <c r="L22" s="1010">
        <v>25034229.36</v>
      </c>
      <c r="M22" s="1011">
        <v>0</v>
      </c>
      <c r="N22" s="1009">
        <v>0</v>
      </c>
      <c r="O22" s="1009">
        <v>0</v>
      </c>
      <c r="P22" s="1009">
        <v>0</v>
      </c>
      <c r="Q22" s="1009">
        <v>0</v>
      </c>
      <c r="R22" s="1009">
        <v>0</v>
      </c>
      <c r="S22" s="1009">
        <v>25034229.36</v>
      </c>
      <c r="AB22" s="927"/>
      <c r="AC22" s="927"/>
      <c r="AD22" s="927"/>
      <c r="AE22" s="927"/>
      <c r="AF22" s="927"/>
      <c r="AN22" s="927"/>
      <c r="AO22" s="927"/>
      <c r="AP22" s="927"/>
      <c r="AQ22" s="927"/>
      <c r="AR22" s="927"/>
      <c r="AS22" s="927"/>
      <c r="AT22" s="927"/>
      <c r="AU22" s="927"/>
      <c r="AV22" s="927"/>
      <c r="AW22" s="927"/>
      <c r="AX22" s="927"/>
      <c r="AY22" s="927"/>
      <c r="AZ22" s="927"/>
      <c r="CK22" s="927"/>
      <c r="CL22" s="927"/>
    </row>
    <row r="23" spans="1:90" s="1012" customFormat="1" ht="27" customHeight="1">
      <c r="A23" s="1006">
        <v>0</v>
      </c>
      <c r="B23" s="1006">
        <v>0</v>
      </c>
      <c r="C23" s="1007">
        <v>0</v>
      </c>
      <c r="D23" s="1008">
        <v>133980001</v>
      </c>
      <c r="E23" s="1006">
        <v>0</v>
      </c>
      <c r="F23" s="969">
        <v>0</v>
      </c>
      <c r="G23" s="969">
        <v>655000</v>
      </c>
      <c r="H23" s="969">
        <v>655000</v>
      </c>
      <c r="I23" s="969">
        <v>606906.59</v>
      </c>
      <c r="J23" s="969">
        <v>48093.41</v>
      </c>
      <c r="K23" s="1009">
        <v>0</v>
      </c>
      <c r="L23" s="1010">
        <v>48093.41</v>
      </c>
      <c r="M23" s="1011">
        <v>0</v>
      </c>
      <c r="N23" s="1009">
        <v>0</v>
      </c>
      <c r="O23" s="1009">
        <v>0</v>
      </c>
      <c r="P23" s="1009">
        <v>0</v>
      </c>
      <c r="Q23" s="1009">
        <v>0</v>
      </c>
      <c r="R23" s="1009">
        <v>0</v>
      </c>
      <c r="S23" s="1009">
        <v>48093.41</v>
      </c>
      <c r="AB23" s="927"/>
      <c r="AC23" s="927"/>
      <c r="AD23" s="927"/>
      <c r="AE23" s="927"/>
      <c r="AF23" s="927"/>
      <c r="AN23" s="927"/>
      <c r="AO23" s="927"/>
      <c r="AP23" s="927"/>
      <c r="AQ23" s="927"/>
      <c r="AR23" s="927"/>
      <c r="AS23" s="927"/>
      <c r="AT23" s="927"/>
      <c r="AU23" s="927"/>
      <c r="AV23" s="927"/>
      <c r="AW23" s="927"/>
      <c r="AX23" s="927"/>
      <c r="AY23" s="927"/>
      <c r="AZ23" s="927"/>
      <c r="CK23" s="927"/>
      <c r="CL23" s="927"/>
    </row>
    <row r="24" spans="1:90" s="1012" customFormat="1" ht="27" customHeight="1">
      <c r="A24" s="1006">
        <v>0</v>
      </c>
      <c r="B24" s="1006">
        <v>0</v>
      </c>
      <c r="C24" s="1007">
        <v>0</v>
      </c>
      <c r="D24" s="1008">
        <v>133980005</v>
      </c>
      <c r="E24" s="1006">
        <v>0</v>
      </c>
      <c r="F24" s="969">
        <v>0</v>
      </c>
      <c r="G24" s="969">
        <v>698000</v>
      </c>
      <c r="H24" s="969">
        <v>698000</v>
      </c>
      <c r="I24" s="969">
        <v>657254.6</v>
      </c>
      <c r="J24" s="969">
        <v>40745.4</v>
      </c>
      <c r="K24" s="1009">
        <v>0</v>
      </c>
      <c r="L24" s="1010">
        <v>40745.4</v>
      </c>
      <c r="M24" s="1011">
        <v>0</v>
      </c>
      <c r="N24" s="1009">
        <v>0</v>
      </c>
      <c r="O24" s="1009">
        <v>0</v>
      </c>
      <c r="P24" s="1009">
        <v>0</v>
      </c>
      <c r="Q24" s="1009">
        <v>0</v>
      </c>
      <c r="R24" s="1009">
        <v>0</v>
      </c>
      <c r="S24" s="1009">
        <v>40745.4</v>
      </c>
      <c r="AB24" s="927"/>
      <c r="AC24" s="927"/>
      <c r="AD24" s="927"/>
      <c r="AE24" s="927"/>
      <c r="AF24" s="927"/>
      <c r="AN24" s="927"/>
      <c r="AO24" s="927"/>
      <c r="AP24" s="927"/>
      <c r="AQ24" s="927"/>
      <c r="AR24" s="927"/>
      <c r="AS24" s="927"/>
      <c r="AT24" s="927"/>
      <c r="AU24" s="927"/>
      <c r="AV24" s="927"/>
      <c r="AW24" s="927"/>
      <c r="AX24" s="927"/>
      <c r="AY24" s="927"/>
      <c r="AZ24" s="927"/>
      <c r="CK24" s="927"/>
      <c r="CL24" s="927"/>
    </row>
    <row r="25" spans="1:90" s="1012" customFormat="1" ht="27" customHeight="1">
      <c r="A25" s="1006">
        <v>0</v>
      </c>
      <c r="B25" s="1006">
        <v>0</v>
      </c>
      <c r="C25" s="1007">
        <v>0</v>
      </c>
      <c r="D25" s="1008">
        <v>133980030</v>
      </c>
      <c r="E25" s="1006">
        <v>0</v>
      </c>
      <c r="F25" s="969">
        <v>0</v>
      </c>
      <c r="G25" s="969">
        <v>830000</v>
      </c>
      <c r="H25" s="969">
        <v>830000</v>
      </c>
      <c r="I25" s="969">
        <v>802982</v>
      </c>
      <c r="J25" s="969">
        <v>27018</v>
      </c>
      <c r="K25" s="1009">
        <v>0</v>
      </c>
      <c r="L25" s="1010">
        <v>27018</v>
      </c>
      <c r="M25" s="1011">
        <v>0</v>
      </c>
      <c r="N25" s="1009">
        <v>0</v>
      </c>
      <c r="O25" s="1009">
        <v>0</v>
      </c>
      <c r="P25" s="1009">
        <v>0</v>
      </c>
      <c r="Q25" s="1009">
        <v>0</v>
      </c>
      <c r="R25" s="1009">
        <v>0</v>
      </c>
      <c r="S25" s="1009">
        <v>27018</v>
      </c>
      <c r="AB25" s="927"/>
      <c r="AC25" s="927"/>
      <c r="AD25" s="927"/>
      <c r="AE25" s="927"/>
      <c r="AF25" s="927"/>
      <c r="AN25" s="927"/>
      <c r="AO25" s="927"/>
      <c r="AP25" s="927"/>
      <c r="AQ25" s="927"/>
      <c r="AR25" s="927"/>
      <c r="AS25" s="927"/>
      <c r="AT25" s="927"/>
      <c r="AU25" s="927"/>
      <c r="AV25" s="927"/>
      <c r="AW25" s="927"/>
      <c r="AX25" s="927"/>
      <c r="AY25" s="927"/>
      <c r="AZ25" s="927"/>
      <c r="CK25" s="927"/>
      <c r="CL25" s="927"/>
    </row>
    <row r="26" spans="1:90" s="1012" customFormat="1" ht="27" customHeight="1">
      <c r="A26" s="1006">
        <v>0</v>
      </c>
      <c r="B26" s="1006">
        <v>0</v>
      </c>
      <c r="C26" s="1007">
        <v>0</v>
      </c>
      <c r="D26" s="1008">
        <v>133980060</v>
      </c>
      <c r="E26" s="1006">
        <v>0</v>
      </c>
      <c r="F26" s="969">
        <v>0</v>
      </c>
      <c r="G26" s="969">
        <v>59375000</v>
      </c>
      <c r="H26" s="969">
        <v>59375000</v>
      </c>
      <c r="I26" s="969">
        <v>54642947.79</v>
      </c>
      <c r="J26" s="969">
        <v>4732052.21</v>
      </c>
      <c r="K26" s="1009">
        <v>0</v>
      </c>
      <c r="L26" s="1010">
        <v>4732052.21</v>
      </c>
      <c r="M26" s="1011">
        <v>0</v>
      </c>
      <c r="N26" s="1009">
        <v>0</v>
      </c>
      <c r="O26" s="1009">
        <v>0</v>
      </c>
      <c r="P26" s="1009">
        <v>0</v>
      </c>
      <c r="Q26" s="1009">
        <v>0</v>
      </c>
      <c r="R26" s="1009">
        <v>0</v>
      </c>
      <c r="S26" s="1009">
        <v>4732052.21</v>
      </c>
      <c r="AB26" s="927"/>
      <c r="AC26" s="927"/>
      <c r="AD26" s="927"/>
      <c r="AE26" s="927"/>
      <c r="AF26" s="927"/>
      <c r="AN26" s="927"/>
      <c r="AO26" s="927"/>
      <c r="AP26" s="927"/>
      <c r="AQ26" s="927"/>
      <c r="AR26" s="927"/>
      <c r="AS26" s="927"/>
      <c r="AT26" s="927"/>
      <c r="AU26" s="927"/>
      <c r="AV26" s="927"/>
      <c r="AW26" s="927"/>
      <c r="AX26" s="927"/>
      <c r="AY26" s="927"/>
      <c r="AZ26" s="927"/>
      <c r="CK26" s="927"/>
      <c r="CL26" s="927"/>
    </row>
    <row r="27" spans="1:90" s="1012" customFormat="1" ht="27" customHeight="1">
      <c r="A27" s="1006">
        <v>0</v>
      </c>
      <c r="B27" s="1006">
        <v>0</v>
      </c>
      <c r="C27" s="1007">
        <v>0</v>
      </c>
      <c r="D27" s="1008">
        <v>133980062</v>
      </c>
      <c r="E27" s="1006">
        <v>0</v>
      </c>
      <c r="F27" s="969">
        <v>0</v>
      </c>
      <c r="G27" s="969">
        <v>699000</v>
      </c>
      <c r="H27" s="969">
        <v>699000</v>
      </c>
      <c r="I27" s="969">
        <v>619047.2</v>
      </c>
      <c r="J27" s="969">
        <v>79952.8</v>
      </c>
      <c r="K27" s="1009">
        <v>0</v>
      </c>
      <c r="L27" s="1010">
        <v>79952.8</v>
      </c>
      <c r="M27" s="1011">
        <v>0</v>
      </c>
      <c r="N27" s="1009">
        <v>0</v>
      </c>
      <c r="O27" s="1009">
        <v>0</v>
      </c>
      <c r="P27" s="1009">
        <v>0</v>
      </c>
      <c r="Q27" s="1009">
        <v>0</v>
      </c>
      <c r="R27" s="1009">
        <v>0</v>
      </c>
      <c r="S27" s="1009">
        <v>79952.8</v>
      </c>
      <c r="AB27" s="927"/>
      <c r="AC27" s="927"/>
      <c r="AD27" s="927"/>
      <c r="AE27" s="927"/>
      <c r="AF27" s="927"/>
      <c r="AN27" s="927"/>
      <c r="AO27" s="927"/>
      <c r="AP27" s="927"/>
      <c r="AQ27" s="927"/>
      <c r="AR27" s="927"/>
      <c r="AS27" s="927"/>
      <c r="AT27" s="927"/>
      <c r="AU27" s="927"/>
      <c r="AV27" s="927"/>
      <c r="AW27" s="927"/>
      <c r="AX27" s="927"/>
      <c r="AY27" s="927"/>
      <c r="AZ27" s="927"/>
      <c r="CK27" s="927"/>
      <c r="CL27" s="927"/>
    </row>
    <row r="28" spans="1:19" ht="15" customHeight="1">
      <c r="A28" s="1013"/>
      <c r="B28" s="1013"/>
      <c r="C28" s="1014"/>
      <c r="D28" s="1015"/>
      <c r="E28" s="1013"/>
      <c r="F28" s="1016"/>
      <c r="G28" s="1016"/>
      <c r="H28" s="1016"/>
      <c r="I28" s="1016"/>
      <c r="J28" s="1016"/>
      <c r="K28" s="1017"/>
      <c r="L28" s="1017"/>
      <c r="M28" s="1018"/>
      <c r="N28" s="1017"/>
      <c r="O28" s="1017"/>
      <c r="P28" s="1017"/>
      <c r="Q28" s="1017"/>
      <c r="R28" s="1017"/>
      <c r="S28" s="1017"/>
    </row>
    <row r="29" spans="1:20" ht="12.75">
      <c r="A29" s="989"/>
      <c r="B29" s="989"/>
      <c r="C29" s="989"/>
      <c r="D29" s="989"/>
      <c r="E29" s="989"/>
      <c r="F29" s="1019"/>
      <c r="G29" s="1019"/>
      <c r="H29" s="1019"/>
      <c r="I29" s="1020"/>
      <c r="J29" s="1020"/>
      <c r="K29" s="1020"/>
      <c r="L29" s="1020"/>
      <c r="M29" s="1021"/>
      <c r="N29" s="1021"/>
      <c r="O29" s="1021"/>
      <c r="P29" s="1021"/>
      <c r="Q29" s="1021"/>
      <c r="R29" s="1021"/>
      <c r="S29" s="927"/>
      <c r="T29" s="927"/>
    </row>
    <row r="30" spans="1:20" ht="12.75">
      <c r="A30" s="1022"/>
      <c r="B30" s="989"/>
      <c r="C30" s="989"/>
      <c r="D30" s="989"/>
      <c r="E30" s="989"/>
      <c r="F30" s="988"/>
      <c r="G30" s="988"/>
      <c r="H30" s="1023"/>
      <c r="I30" s="988"/>
      <c r="J30" s="988"/>
      <c r="K30" s="988"/>
      <c r="L30" s="988"/>
      <c r="M30" s="940"/>
      <c r="N30" s="940"/>
      <c r="O30" s="927"/>
      <c r="P30" s="927"/>
      <c r="Q30" s="927"/>
      <c r="R30" s="927"/>
      <c r="S30" s="927"/>
      <c r="T30" s="927"/>
    </row>
    <row r="31" spans="1:20" ht="12.75">
      <c r="A31" s="1024"/>
      <c r="B31" s="989"/>
      <c r="C31" s="989"/>
      <c r="D31" s="989"/>
      <c r="E31" s="989"/>
      <c r="F31" s="940"/>
      <c r="G31" s="940"/>
      <c r="H31" s="940"/>
      <c r="I31" s="927"/>
      <c r="J31" s="927"/>
      <c r="K31" s="927"/>
      <c r="L31" s="940"/>
      <c r="M31" s="940"/>
      <c r="N31" s="927"/>
      <c r="O31" s="927"/>
      <c r="P31" s="927"/>
      <c r="Q31" s="927"/>
      <c r="R31" s="985" t="s">
        <v>806</v>
      </c>
      <c r="S31" s="986">
        <f ca="1">NOW()</f>
        <v>41681.46425578704</v>
      </c>
      <c r="T31" s="927"/>
    </row>
    <row r="32" spans="1:20" ht="12.75">
      <c r="A32" s="1024"/>
      <c r="B32" s="989"/>
      <c r="C32" s="989"/>
      <c r="D32" s="989"/>
      <c r="E32" s="989"/>
      <c r="F32" s="1025"/>
      <c r="G32" s="1026"/>
      <c r="H32" s="1026"/>
      <c r="I32" s="1027"/>
      <c r="J32" s="927"/>
      <c r="K32" s="927"/>
      <c r="L32" s="927"/>
      <c r="M32" s="940"/>
      <c r="N32" s="940"/>
      <c r="O32" s="927"/>
      <c r="P32" s="927"/>
      <c r="Q32" s="927"/>
      <c r="R32" s="927"/>
      <c r="S32" s="927"/>
      <c r="T32" s="927"/>
    </row>
    <row r="33" spans="1:20" ht="12.75">
      <c r="A33" s="1024"/>
      <c r="B33" s="989"/>
      <c r="C33" s="989"/>
      <c r="D33" s="989"/>
      <c r="E33" s="989"/>
      <c r="F33" s="1012"/>
      <c r="G33" s="1012"/>
      <c r="H33" s="1028"/>
      <c r="I33" s="1028"/>
      <c r="J33" s="1012"/>
      <c r="K33" s="1012"/>
      <c r="L33" s="1012"/>
      <c r="M33" s="940"/>
      <c r="N33" s="940"/>
      <c r="O33" s="927"/>
      <c r="P33" s="927"/>
      <c r="Q33" s="927"/>
      <c r="R33" s="927"/>
      <c r="S33" s="927"/>
      <c r="T33" s="927"/>
    </row>
    <row r="34" spans="1:20" ht="12.75">
      <c r="A34" s="989"/>
      <c r="B34" s="989"/>
      <c r="C34" s="989"/>
      <c r="D34" s="989"/>
      <c r="E34" s="989"/>
      <c r="F34" s="927"/>
      <c r="G34" s="927"/>
      <c r="H34" s="1012"/>
      <c r="I34" s="927"/>
      <c r="J34" s="927"/>
      <c r="K34" s="927"/>
      <c r="L34" s="927"/>
      <c r="M34" s="940"/>
      <c r="N34" s="940"/>
      <c r="O34" s="927"/>
      <c r="P34" s="927"/>
      <c r="Q34" s="927"/>
      <c r="R34" s="927"/>
      <c r="S34" s="927"/>
      <c r="T34" s="927"/>
    </row>
    <row r="35" spans="1:20" ht="12.75">
      <c r="A35" s="989"/>
      <c r="B35" s="989"/>
      <c r="C35" s="989"/>
      <c r="D35" s="989"/>
      <c r="E35" s="989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</row>
    <row r="36" spans="19:20" ht="12.75">
      <c r="S36" s="927"/>
      <c r="T36" s="927"/>
    </row>
  </sheetData>
  <sheetProtection/>
  <mergeCells count="18">
    <mergeCell ref="L7:L8"/>
    <mergeCell ref="M7:R7"/>
    <mergeCell ref="S7:S8"/>
    <mergeCell ref="A6:E6"/>
    <mergeCell ref="A7:E7"/>
    <mergeCell ref="F7:F8"/>
    <mergeCell ref="G7:G8"/>
    <mergeCell ref="H7:H8"/>
    <mergeCell ref="I7:I8"/>
    <mergeCell ref="J7:J8"/>
    <mergeCell ref="K7:K8"/>
    <mergeCell ref="D3:E3"/>
    <mergeCell ref="F3:H3"/>
    <mergeCell ref="J3:K5"/>
    <mergeCell ref="A4:C5"/>
    <mergeCell ref="D4:E5"/>
    <mergeCell ref="F4:H5"/>
    <mergeCell ref="I4:I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.75390625" style="17" customWidth="1"/>
    <col min="2" max="2" width="2.875" style="17" customWidth="1"/>
    <col min="3" max="3" width="3.00390625" style="126" customWidth="1"/>
    <col min="4" max="4" width="40.125" style="17" customWidth="1"/>
    <col min="5" max="5" width="17.875" style="17" bestFit="1" customWidth="1"/>
    <col min="6" max="7" width="15.75390625" style="17" customWidth="1"/>
    <col min="8" max="8" width="18.25390625" style="17" bestFit="1" customWidth="1"/>
    <col min="9" max="9" width="9.75390625" style="17" bestFit="1" customWidth="1"/>
    <col min="10" max="10" width="12.125" style="17" bestFit="1" customWidth="1"/>
    <col min="11" max="11" width="2.375" style="17" customWidth="1"/>
    <col min="12" max="16384" width="9.125" style="17" customWidth="1"/>
  </cols>
  <sheetData>
    <row r="1" spans="1:10" s="14" customFormat="1" ht="13.5" customHeight="1">
      <c r="A1" s="12"/>
      <c r="B1" s="12"/>
      <c r="C1" s="13"/>
      <c r="D1" s="12"/>
      <c r="I1" s="15"/>
      <c r="J1" s="16">
        <f ca="1">TODAY()</f>
        <v>41681</v>
      </c>
    </row>
    <row r="2" spans="3:10" ht="29.25" customHeight="1">
      <c r="C2" s="18"/>
      <c r="D2" s="19" t="s">
        <v>257</v>
      </c>
      <c r="E2" s="20"/>
      <c r="F2" s="21"/>
      <c r="G2" s="20"/>
      <c r="H2" s="20"/>
      <c r="I2" s="22"/>
      <c r="J2" s="22"/>
    </row>
    <row r="3" spans="1:10" ht="12.75" customHeight="1">
      <c r="A3" s="23"/>
      <c r="B3" s="23"/>
      <c r="C3" s="18"/>
      <c r="D3" s="23" t="str">
        <f>"Období: "&amp;'[2]Funkcni'!B1</f>
        <v>Období: 012.2013</v>
      </c>
      <c r="E3" s="20"/>
      <c r="F3" s="21"/>
      <c r="G3" s="20"/>
      <c r="H3" s="20"/>
      <c r="I3" s="22"/>
      <c r="J3" s="22"/>
    </row>
    <row r="4" spans="1:10" ht="16.5" customHeight="1" thickBot="1">
      <c r="A4" s="23"/>
      <c r="B4" s="23"/>
      <c r="C4" s="24"/>
      <c r="D4" s="23" t="str">
        <f>CONCATENATE("KAPITOLA:",'[2]Hlavicka'!I3)</f>
        <v>KAPITOLA:345 Český statistický úřad</v>
      </c>
      <c r="E4" s="22"/>
      <c r="F4" s="25"/>
      <c r="G4" s="22"/>
      <c r="H4" s="22"/>
      <c r="I4" s="26"/>
      <c r="J4" s="26" t="str">
        <f>'[2]Funkcni'!B2</f>
        <v>v tis.Kč</v>
      </c>
    </row>
    <row r="5" spans="1:10" ht="16.5" customHeight="1">
      <c r="A5" s="1217" t="s">
        <v>258</v>
      </c>
      <c r="B5" s="1219" t="s">
        <v>259</v>
      </c>
      <c r="C5" s="1221" t="s">
        <v>260</v>
      </c>
      <c r="D5" s="27"/>
      <c r="E5" s="28"/>
      <c r="F5" s="29" t="str">
        <f>CONCATENATE("R O Z P O Č E T   ",'[2]Funkcni'!B1)</f>
        <v>R O Z P O Č E T   012.2013</v>
      </c>
      <c r="G5" s="30"/>
      <c r="H5" s="28"/>
      <c r="I5" s="31" t="s">
        <v>556</v>
      </c>
      <c r="J5" s="32" t="s">
        <v>641</v>
      </c>
    </row>
    <row r="6" spans="1:10" ht="16.5" customHeight="1">
      <c r="A6" s="1218"/>
      <c r="B6" s="1220"/>
      <c r="C6" s="1222"/>
      <c r="D6" s="33" t="s">
        <v>557</v>
      </c>
      <c r="E6" s="34" t="str">
        <f>CONCATENATE("Skutečnost ",'[2]Funkcni'!C1)</f>
        <v>Skutečnost 012.2012</v>
      </c>
      <c r="F6" s="35" t="s">
        <v>261</v>
      </c>
      <c r="G6" s="36" t="s">
        <v>467</v>
      </c>
      <c r="H6" s="34" t="str">
        <f>CONCATENATE("Skutečnost ",'[2]Funkcni'!B1)</f>
        <v>Skutečnost 012.2013</v>
      </c>
      <c r="I6" s="37" t="s">
        <v>262</v>
      </c>
      <c r="J6" s="38" t="str">
        <f>'[2]Funkcni'!B3</f>
        <v>Sk012.2013/Sk012.2012</v>
      </c>
    </row>
    <row r="7" spans="1:10" ht="12" customHeight="1">
      <c r="A7" s="1218"/>
      <c r="B7" s="1220"/>
      <c r="C7" s="1222"/>
      <c r="D7" s="39"/>
      <c r="E7" s="40"/>
      <c r="F7" s="41" t="s">
        <v>563</v>
      </c>
      <c r="G7" s="42" t="s">
        <v>465</v>
      </c>
      <c r="H7" s="40"/>
      <c r="I7" s="43" t="s">
        <v>649</v>
      </c>
      <c r="J7" s="44" t="s">
        <v>650</v>
      </c>
    </row>
    <row r="8" spans="1:10" ht="13.5" customHeight="1" thickBot="1">
      <c r="A8" s="45"/>
      <c r="B8" s="46"/>
      <c r="C8" s="46"/>
      <c r="D8" s="47"/>
      <c r="E8" s="48">
        <v>0</v>
      </c>
      <c r="F8" s="48">
        <v>1</v>
      </c>
      <c r="G8" s="49">
        <v>2</v>
      </c>
      <c r="H8" s="48">
        <v>3</v>
      </c>
      <c r="I8" s="50">
        <v>4</v>
      </c>
      <c r="J8" s="51">
        <v>5</v>
      </c>
    </row>
    <row r="9" spans="1:10" ht="18" customHeight="1">
      <c r="A9" s="52"/>
      <c r="B9" s="53"/>
      <c r="C9" s="53">
        <v>101</v>
      </c>
      <c r="D9" s="54" t="s">
        <v>263</v>
      </c>
      <c r="E9" s="55">
        <f>'[2]Funkcni'!J6</f>
        <v>0</v>
      </c>
      <c r="F9" s="55">
        <f>'[2]Funkcni'!B6</f>
        <v>0</v>
      </c>
      <c r="G9" s="55">
        <f>'[2]Funkcni'!C6</f>
        <v>0</v>
      </c>
      <c r="H9" s="55">
        <f>'[2]Funkcni'!D6</f>
        <v>0</v>
      </c>
      <c r="I9" s="55">
        <f>IF(G9=0,"",H9/G9*100)</f>
      </c>
      <c r="J9" s="56">
        <f>IF(E9=0,"",H9/E9*100)</f>
      </c>
    </row>
    <row r="10" spans="1:10" ht="22.5" customHeight="1">
      <c r="A10" s="52"/>
      <c r="B10" s="57"/>
      <c r="C10" s="53">
        <v>102</v>
      </c>
      <c r="D10" s="54" t="s">
        <v>264</v>
      </c>
      <c r="E10" s="58">
        <f>'[2]Funkcni'!J7</f>
        <v>0</v>
      </c>
      <c r="F10" s="59">
        <f>'[2]Funkcni'!B7</f>
        <v>0</v>
      </c>
      <c r="G10" s="59">
        <f>'[2]Funkcni'!C7</f>
        <v>0</v>
      </c>
      <c r="H10" s="59">
        <f>'[2]Funkcni'!D7</f>
        <v>0</v>
      </c>
      <c r="I10" s="59">
        <f>IF(G10=0,"",H10/G10*100)</f>
      </c>
      <c r="J10" s="60">
        <f>IF(E10=0,"",H10/E10*100)</f>
      </c>
    </row>
    <row r="11" spans="1:10" ht="16.5" customHeight="1">
      <c r="A11" s="52"/>
      <c r="B11" s="57"/>
      <c r="C11" s="53">
        <v>103</v>
      </c>
      <c r="D11" s="54" t="s">
        <v>265</v>
      </c>
      <c r="E11" s="58">
        <f>'[2]Funkcni'!J8</f>
        <v>0</v>
      </c>
      <c r="F11" s="59">
        <f>'[2]Funkcni'!B8</f>
        <v>0</v>
      </c>
      <c r="G11" s="59">
        <f>'[2]Funkcni'!C8</f>
        <v>0</v>
      </c>
      <c r="H11" s="59">
        <f>'[2]Funkcni'!D8</f>
        <v>0</v>
      </c>
      <c r="I11" s="59">
        <f aca="true" t="shared" si="0" ref="I11:I74">IF(G11=0,"",H11/G11*100)</f>
      </c>
      <c r="J11" s="60">
        <f aca="true" t="shared" si="1" ref="J11:J74">IF(E11=0,"",H11/E11*100)</f>
      </c>
    </row>
    <row r="12" spans="1:10" ht="16.5" customHeight="1">
      <c r="A12" s="52"/>
      <c r="B12" s="57"/>
      <c r="C12" s="53">
        <v>106</v>
      </c>
      <c r="D12" s="54" t="s">
        <v>266</v>
      </c>
      <c r="E12" s="58">
        <f>'[2]Funkcni'!J9</f>
        <v>0</v>
      </c>
      <c r="F12" s="59">
        <f>'[2]Funkcni'!B9</f>
        <v>0</v>
      </c>
      <c r="G12" s="59">
        <f>'[2]Funkcni'!C9</f>
        <v>0</v>
      </c>
      <c r="H12" s="59">
        <f>'[2]Funkcni'!D9</f>
        <v>0</v>
      </c>
      <c r="I12" s="59">
        <f t="shared" si="0"/>
      </c>
      <c r="J12" s="60">
        <f t="shared" si="1"/>
      </c>
    </row>
    <row r="13" spans="1:10" ht="16.5" customHeight="1">
      <c r="A13" s="52"/>
      <c r="B13" s="57"/>
      <c r="C13" s="53">
        <v>107</v>
      </c>
      <c r="D13" s="54" t="s">
        <v>267</v>
      </c>
      <c r="E13" s="58">
        <f>'[2]Funkcni'!J10</f>
        <v>0</v>
      </c>
      <c r="F13" s="59">
        <f>'[2]Funkcni'!B10</f>
        <v>0</v>
      </c>
      <c r="G13" s="59">
        <f>'[2]Funkcni'!C10</f>
        <v>0</v>
      </c>
      <c r="H13" s="59">
        <f>'[2]Funkcni'!D10</f>
        <v>0</v>
      </c>
      <c r="I13" s="59">
        <f t="shared" si="0"/>
      </c>
      <c r="J13" s="60">
        <f t="shared" si="1"/>
      </c>
    </row>
    <row r="14" spans="1:10" ht="16.5" customHeight="1">
      <c r="A14" s="52"/>
      <c r="B14" s="57"/>
      <c r="C14" s="53">
        <v>108</v>
      </c>
      <c r="D14" s="54" t="s">
        <v>268</v>
      </c>
      <c r="E14" s="58">
        <f>'[2]Funkcni'!J11</f>
        <v>0</v>
      </c>
      <c r="F14" s="59">
        <f>'[2]Funkcni'!B11</f>
        <v>0</v>
      </c>
      <c r="G14" s="59">
        <f>'[2]Funkcni'!C11</f>
        <v>0</v>
      </c>
      <c r="H14" s="59">
        <f>'[2]Funkcni'!D11</f>
        <v>0</v>
      </c>
      <c r="I14" s="59">
        <f t="shared" si="0"/>
      </c>
      <c r="J14" s="60">
        <f t="shared" si="1"/>
      </c>
    </row>
    <row r="15" spans="1:10" ht="16.5" customHeight="1">
      <c r="A15" s="52"/>
      <c r="B15" s="57"/>
      <c r="C15" s="53">
        <v>109</v>
      </c>
      <c r="D15" s="54" t="s">
        <v>269</v>
      </c>
      <c r="E15" s="58">
        <f>'[2]Funkcni'!J12</f>
        <v>0</v>
      </c>
      <c r="F15" s="59">
        <f>'[2]Funkcni'!B12</f>
        <v>0</v>
      </c>
      <c r="G15" s="59">
        <f>'[2]Funkcni'!C12</f>
        <v>0</v>
      </c>
      <c r="H15" s="59">
        <f>'[2]Funkcni'!D12</f>
        <v>0</v>
      </c>
      <c r="I15" s="59">
        <f t="shared" si="0"/>
      </c>
      <c r="J15" s="60">
        <f t="shared" si="1"/>
      </c>
    </row>
    <row r="16" spans="1:11" s="67" customFormat="1" ht="18" customHeight="1" thickBot="1">
      <c r="A16" s="61"/>
      <c r="B16" s="57">
        <v>10</v>
      </c>
      <c r="C16" s="62"/>
      <c r="D16" s="63" t="s">
        <v>270</v>
      </c>
      <c r="E16" s="64">
        <f>'[2]Funkcni'!J13</f>
        <v>0</v>
      </c>
      <c r="F16" s="65">
        <f>'[2]Funkcni'!B13</f>
        <v>0</v>
      </c>
      <c r="G16" s="65">
        <f>'[2]Funkcni'!C13</f>
        <v>0</v>
      </c>
      <c r="H16" s="65">
        <f>'[2]Funkcni'!D13</f>
        <v>0</v>
      </c>
      <c r="I16" s="65">
        <f t="shared" si="0"/>
      </c>
      <c r="J16" s="66">
        <f t="shared" si="1"/>
      </c>
      <c r="K16" s="17"/>
    </row>
    <row r="17" spans="1:11" s="67" customFormat="1" ht="30" customHeight="1" thickBot="1">
      <c r="A17" s="68">
        <v>1</v>
      </c>
      <c r="B17" s="57"/>
      <c r="C17" s="69"/>
      <c r="D17" s="70" t="s">
        <v>271</v>
      </c>
      <c r="E17" s="71">
        <f>'[2]Funkcni'!J14</f>
        <v>0</v>
      </c>
      <c r="F17" s="72">
        <f>'[2]Funkcni'!B14</f>
        <v>0</v>
      </c>
      <c r="G17" s="72">
        <f>'[2]Funkcni'!C14</f>
        <v>0</v>
      </c>
      <c r="H17" s="72">
        <f>'[2]Funkcni'!D14</f>
        <v>0</v>
      </c>
      <c r="I17" s="72">
        <f t="shared" si="0"/>
      </c>
      <c r="J17" s="73">
        <f t="shared" si="1"/>
      </c>
      <c r="K17" s="17"/>
    </row>
    <row r="18" spans="1:10" ht="18" customHeight="1">
      <c r="A18" s="52"/>
      <c r="B18" s="57"/>
      <c r="C18" s="53">
        <v>211</v>
      </c>
      <c r="D18" s="54" t="s">
        <v>272</v>
      </c>
      <c r="E18" s="74">
        <f>'[2]Funkcni'!J15</f>
        <v>0</v>
      </c>
      <c r="F18" s="75">
        <f>'[2]Funkcni'!B15</f>
        <v>0</v>
      </c>
      <c r="G18" s="75">
        <f>'[2]Funkcni'!C15</f>
        <v>0</v>
      </c>
      <c r="H18" s="75">
        <f>'[2]Funkcni'!D15</f>
        <v>0</v>
      </c>
      <c r="I18" s="75">
        <f t="shared" si="0"/>
      </c>
      <c r="J18" s="76">
        <f t="shared" si="1"/>
      </c>
    </row>
    <row r="19" spans="1:10" ht="22.5" customHeight="1">
      <c r="A19" s="52"/>
      <c r="B19" s="57"/>
      <c r="C19" s="53">
        <v>212</v>
      </c>
      <c r="D19" s="54" t="s">
        <v>273</v>
      </c>
      <c r="E19" s="58">
        <f>'[2]Funkcni'!J16</f>
        <v>0</v>
      </c>
      <c r="F19" s="59">
        <f>'[2]Funkcni'!B16</f>
        <v>0</v>
      </c>
      <c r="G19" s="59">
        <f>'[2]Funkcni'!C16</f>
        <v>0</v>
      </c>
      <c r="H19" s="59">
        <f>'[2]Funkcni'!D16</f>
        <v>0</v>
      </c>
      <c r="I19" s="59">
        <f t="shared" si="0"/>
      </c>
      <c r="J19" s="60">
        <f t="shared" si="1"/>
      </c>
    </row>
    <row r="20" spans="1:10" ht="16.5" customHeight="1">
      <c r="A20" s="52"/>
      <c r="B20" s="57"/>
      <c r="C20" s="53">
        <v>213</v>
      </c>
      <c r="D20" s="54" t="s">
        <v>274</v>
      </c>
      <c r="E20" s="58">
        <f>'[2]Funkcni'!J17</f>
        <v>0</v>
      </c>
      <c r="F20" s="59">
        <f>'[2]Funkcni'!B17</f>
        <v>0</v>
      </c>
      <c r="G20" s="59">
        <f>'[2]Funkcni'!C17</f>
        <v>0</v>
      </c>
      <c r="H20" s="59">
        <f>'[2]Funkcni'!D17</f>
        <v>0</v>
      </c>
      <c r="I20" s="59">
        <f t="shared" si="0"/>
      </c>
      <c r="J20" s="60">
        <f t="shared" si="1"/>
      </c>
    </row>
    <row r="21" spans="1:10" ht="16.5" customHeight="1">
      <c r="A21" s="52"/>
      <c r="B21" s="57"/>
      <c r="C21" s="53">
        <v>214</v>
      </c>
      <c r="D21" s="54" t="s">
        <v>275</v>
      </c>
      <c r="E21" s="58">
        <f>'[2]Funkcni'!J18</f>
        <v>0</v>
      </c>
      <c r="F21" s="59">
        <f>'[2]Funkcni'!B18</f>
        <v>0</v>
      </c>
      <c r="G21" s="59">
        <f>'[2]Funkcni'!C18</f>
        <v>0</v>
      </c>
      <c r="H21" s="59">
        <f>'[2]Funkcni'!D18</f>
        <v>0</v>
      </c>
      <c r="I21" s="59">
        <f t="shared" si="0"/>
      </c>
      <c r="J21" s="60">
        <f t="shared" si="1"/>
      </c>
    </row>
    <row r="22" spans="1:10" ht="22.5" customHeight="1">
      <c r="A22" s="52"/>
      <c r="B22" s="57"/>
      <c r="C22" s="53">
        <v>216</v>
      </c>
      <c r="D22" s="54" t="s">
        <v>276</v>
      </c>
      <c r="E22" s="58">
        <f>'[2]Funkcni'!J19</f>
        <v>0</v>
      </c>
      <c r="F22" s="59">
        <f>'[2]Funkcni'!B19</f>
        <v>0</v>
      </c>
      <c r="G22" s="59">
        <f>'[2]Funkcni'!C19</f>
        <v>0</v>
      </c>
      <c r="H22" s="59">
        <f>'[2]Funkcni'!D19</f>
        <v>0</v>
      </c>
      <c r="I22" s="59">
        <f t="shared" si="0"/>
      </c>
      <c r="J22" s="60">
        <f t="shared" si="1"/>
      </c>
    </row>
    <row r="23" spans="1:10" ht="22.5" customHeight="1">
      <c r="A23" s="52"/>
      <c r="B23" s="57"/>
      <c r="C23" s="53">
        <v>218</v>
      </c>
      <c r="D23" s="54" t="s">
        <v>277</v>
      </c>
      <c r="E23" s="58">
        <f>'[2]Funkcni'!J20</f>
        <v>0</v>
      </c>
      <c r="F23" s="59">
        <f>'[2]Funkcni'!B20</f>
        <v>0</v>
      </c>
      <c r="G23" s="59">
        <f>'[2]Funkcni'!C20</f>
        <v>0</v>
      </c>
      <c r="H23" s="59">
        <f>'[2]Funkcni'!D20</f>
        <v>0</v>
      </c>
      <c r="I23" s="59">
        <f t="shared" si="0"/>
      </c>
      <c r="J23" s="60">
        <f t="shared" si="1"/>
      </c>
    </row>
    <row r="24" spans="1:10" ht="16.5" customHeight="1">
      <c r="A24" s="52"/>
      <c r="B24" s="57"/>
      <c r="C24" s="53">
        <v>219</v>
      </c>
      <c r="D24" s="54" t="s">
        <v>269</v>
      </c>
      <c r="E24" s="58">
        <f>'[2]Funkcni'!J21</f>
        <v>0</v>
      </c>
      <c r="F24" s="59">
        <f>'[2]Funkcni'!B21</f>
        <v>0</v>
      </c>
      <c r="G24" s="59">
        <f>'[2]Funkcni'!C21</f>
        <v>0</v>
      </c>
      <c r="H24" s="59">
        <f>'[2]Funkcni'!D21</f>
        <v>0</v>
      </c>
      <c r="I24" s="59">
        <f t="shared" si="0"/>
      </c>
      <c r="J24" s="60">
        <f t="shared" si="1"/>
      </c>
    </row>
    <row r="25" spans="1:11" s="67" customFormat="1" ht="18" customHeight="1">
      <c r="A25" s="61"/>
      <c r="B25" s="57">
        <v>21</v>
      </c>
      <c r="C25" s="62"/>
      <c r="D25" s="77" t="s">
        <v>278</v>
      </c>
      <c r="E25" s="78">
        <f>'[2]Funkcni'!J22</f>
        <v>0</v>
      </c>
      <c r="F25" s="79">
        <f>'[2]Funkcni'!B22</f>
        <v>0</v>
      </c>
      <c r="G25" s="79">
        <f>'[2]Funkcni'!C22</f>
        <v>0</v>
      </c>
      <c r="H25" s="79">
        <f>'[2]Funkcni'!D22</f>
        <v>0</v>
      </c>
      <c r="I25" s="79">
        <f t="shared" si="0"/>
      </c>
      <c r="J25" s="80">
        <f t="shared" si="1"/>
      </c>
      <c r="K25" s="17"/>
    </row>
    <row r="26" spans="1:10" ht="16.5" customHeight="1">
      <c r="A26" s="52"/>
      <c r="B26" s="57"/>
      <c r="C26" s="53">
        <v>221</v>
      </c>
      <c r="D26" s="54" t="s">
        <v>279</v>
      </c>
      <c r="E26" s="58">
        <f>'[2]Funkcni'!J23</f>
        <v>0</v>
      </c>
      <c r="F26" s="59">
        <f>'[2]Funkcni'!B23</f>
        <v>0</v>
      </c>
      <c r="G26" s="59">
        <f>'[2]Funkcni'!C23</f>
        <v>0</v>
      </c>
      <c r="H26" s="59">
        <f>'[2]Funkcni'!D23</f>
        <v>0</v>
      </c>
      <c r="I26" s="59">
        <f t="shared" si="0"/>
      </c>
      <c r="J26" s="60">
        <f t="shared" si="1"/>
      </c>
    </row>
    <row r="27" spans="1:10" ht="16.5" customHeight="1">
      <c r="A27" s="52"/>
      <c r="B27" s="57"/>
      <c r="C27" s="53">
        <v>222</v>
      </c>
      <c r="D27" s="54" t="s">
        <v>280</v>
      </c>
      <c r="E27" s="58">
        <f>'[2]Funkcni'!J24</f>
        <v>0</v>
      </c>
      <c r="F27" s="59">
        <f>'[2]Funkcni'!B24</f>
        <v>0</v>
      </c>
      <c r="G27" s="59">
        <f>'[2]Funkcni'!C24</f>
        <v>0</v>
      </c>
      <c r="H27" s="59">
        <f>'[2]Funkcni'!D24</f>
        <v>0</v>
      </c>
      <c r="I27" s="59">
        <f t="shared" si="0"/>
      </c>
      <c r="J27" s="60">
        <f t="shared" si="1"/>
      </c>
    </row>
    <row r="28" spans="1:10" ht="16.5" customHeight="1">
      <c r="A28" s="52"/>
      <c r="B28" s="57"/>
      <c r="C28" s="53">
        <v>223</v>
      </c>
      <c r="D28" s="54" t="s">
        <v>281</v>
      </c>
      <c r="E28" s="58">
        <f>'[2]Funkcni'!J25</f>
        <v>0</v>
      </c>
      <c r="F28" s="59">
        <f>'[2]Funkcni'!B25</f>
        <v>0</v>
      </c>
      <c r="G28" s="59">
        <f>'[2]Funkcni'!C25</f>
        <v>0</v>
      </c>
      <c r="H28" s="59">
        <f>'[2]Funkcni'!D25</f>
        <v>0</v>
      </c>
      <c r="I28" s="59">
        <f t="shared" si="0"/>
      </c>
      <c r="J28" s="60">
        <f t="shared" si="1"/>
      </c>
    </row>
    <row r="29" spans="1:10" ht="16.5" customHeight="1">
      <c r="A29" s="52"/>
      <c r="B29" s="57"/>
      <c r="C29" s="53">
        <v>224</v>
      </c>
      <c r="D29" s="54" t="s">
        <v>282</v>
      </c>
      <c r="E29" s="58">
        <f>'[2]Funkcni'!J26</f>
        <v>0</v>
      </c>
      <c r="F29" s="59">
        <f>'[2]Funkcni'!B26</f>
        <v>0</v>
      </c>
      <c r="G29" s="59">
        <f>'[2]Funkcni'!C26</f>
        <v>0</v>
      </c>
      <c r="H29" s="59">
        <f>'[2]Funkcni'!D26</f>
        <v>0</v>
      </c>
      <c r="I29" s="59">
        <f t="shared" si="0"/>
      </c>
      <c r="J29" s="60">
        <f t="shared" si="1"/>
      </c>
    </row>
    <row r="30" spans="1:10" ht="16.5" customHeight="1">
      <c r="A30" s="52"/>
      <c r="B30" s="57"/>
      <c r="C30" s="53">
        <v>225</v>
      </c>
      <c r="D30" s="54" t="s">
        <v>283</v>
      </c>
      <c r="E30" s="58">
        <f>'[2]Funkcni'!J27</f>
        <v>0</v>
      </c>
      <c r="F30" s="59">
        <f>'[2]Funkcni'!B27</f>
        <v>0</v>
      </c>
      <c r="G30" s="59">
        <f>'[2]Funkcni'!C27</f>
        <v>0</v>
      </c>
      <c r="H30" s="59">
        <f>'[2]Funkcni'!D27</f>
        <v>0</v>
      </c>
      <c r="I30" s="59">
        <f t="shared" si="0"/>
      </c>
      <c r="J30" s="60">
        <f t="shared" si="1"/>
      </c>
    </row>
    <row r="31" spans="1:10" ht="16.5" customHeight="1">
      <c r="A31" s="52"/>
      <c r="B31" s="57"/>
      <c r="C31" s="53">
        <v>226</v>
      </c>
      <c r="D31" s="54" t="s">
        <v>284</v>
      </c>
      <c r="E31" s="58">
        <f>'[2]Funkcni'!J28</f>
        <v>0</v>
      </c>
      <c r="F31" s="59">
        <f>'[2]Funkcni'!B28</f>
        <v>0</v>
      </c>
      <c r="G31" s="59">
        <f>'[2]Funkcni'!C28</f>
        <v>0</v>
      </c>
      <c r="H31" s="59">
        <f>'[2]Funkcni'!D28</f>
        <v>0</v>
      </c>
      <c r="I31" s="59">
        <f t="shared" si="0"/>
      </c>
      <c r="J31" s="60">
        <f t="shared" si="1"/>
      </c>
    </row>
    <row r="32" spans="1:10" ht="16.5" customHeight="1">
      <c r="A32" s="52"/>
      <c r="B32" s="57"/>
      <c r="C32" s="53">
        <v>227</v>
      </c>
      <c r="D32" s="54" t="s">
        <v>285</v>
      </c>
      <c r="E32" s="58">
        <f>'[2]Funkcni'!J29</f>
        <v>0</v>
      </c>
      <c r="F32" s="59">
        <f>'[2]Funkcni'!B29</f>
        <v>0</v>
      </c>
      <c r="G32" s="59">
        <f>'[2]Funkcni'!C29</f>
        <v>0</v>
      </c>
      <c r="H32" s="59">
        <f>'[2]Funkcni'!D29</f>
        <v>0</v>
      </c>
      <c r="I32" s="59">
        <f t="shared" si="0"/>
      </c>
      <c r="J32" s="60">
        <f t="shared" si="1"/>
      </c>
    </row>
    <row r="33" spans="1:10" ht="16.5" customHeight="1">
      <c r="A33" s="52"/>
      <c r="B33" s="57"/>
      <c r="C33" s="53">
        <v>228</v>
      </c>
      <c r="D33" s="54" t="s">
        <v>286</v>
      </c>
      <c r="E33" s="58">
        <f>'[2]Funkcni'!J30</f>
        <v>0</v>
      </c>
      <c r="F33" s="59">
        <f>'[2]Funkcni'!B30</f>
        <v>0</v>
      </c>
      <c r="G33" s="59">
        <f>'[2]Funkcni'!C30</f>
        <v>0</v>
      </c>
      <c r="H33" s="59">
        <f>'[2]Funkcni'!D30</f>
        <v>0</v>
      </c>
      <c r="I33" s="59">
        <f t="shared" si="0"/>
      </c>
      <c r="J33" s="60">
        <f t="shared" si="1"/>
      </c>
    </row>
    <row r="34" spans="1:10" ht="16.5" customHeight="1">
      <c r="A34" s="52"/>
      <c r="B34" s="57"/>
      <c r="C34" s="53">
        <v>229</v>
      </c>
      <c r="D34" s="54" t="s">
        <v>287</v>
      </c>
      <c r="E34" s="58">
        <f>'[2]Funkcni'!J31</f>
        <v>0</v>
      </c>
      <c r="F34" s="59">
        <f>'[2]Funkcni'!B31</f>
        <v>0</v>
      </c>
      <c r="G34" s="59">
        <f>'[2]Funkcni'!C31</f>
        <v>0</v>
      </c>
      <c r="H34" s="59">
        <f>'[2]Funkcni'!D31</f>
        <v>0</v>
      </c>
      <c r="I34" s="59">
        <f t="shared" si="0"/>
      </c>
      <c r="J34" s="60">
        <f t="shared" si="1"/>
      </c>
    </row>
    <row r="35" spans="1:11" s="67" customFormat="1" ht="18" customHeight="1">
      <c r="A35" s="61"/>
      <c r="B35" s="57">
        <v>22</v>
      </c>
      <c r="C35" s="62"/>
      <c r="D35" s="77" t="s">
        <v>299</v>
      </c>
      <c r="E35" s="78">
        <f>'[2]Funkcni'!J32</f>
        <v>0</v>
      </c>
      <c r="F35" s="79">
        <f>'[2]Funkcni'!B32</f>
        <v>0</v>
      </c>
      <c r="G35" s="79">
        <f>'[2]Funkcni'!C32</f>
        <v>0</v>
      </c>
      <c r="H35" s="79">
        <f>'[2]Funkcni'!D32</f>
        <v>0</v>
      </c>
      <c r="I35" s="79">
        <f t="shared" si="0"/>
      </c>
      <c r="J35" s="80">
        <f t="shared" si="1"/>
      </c>
      <c r="K35" s="17"/>
    </row>
    <row r="36" spans="1:10" ht="16.5" customHeight="1">
      <c r="A36" s="52"/>
      <c r="B36" s="57"/>
      <c r="C36" s="53">
        <v>231</v>
      </c>
      <c r="D36" s="54" t="s">
        <v>300</v>
      </c>
      <c r="E36" s="58">
        <f>'[2]Funkcni'!J33</f>
        <v>0</v>
      </c>
      <c r="F36" s="59">
        <f>'[2]Funkcni'!B33</f>
        <v>0</v>
      </c>
      <c r="G36" s="59">
        <f>'[2]Funkcni'!C33</f>
        <v>0</v>
      </c>
      <c r="H36" s="59">
        <f>'[2]Funkcni'!D33</f>
        <v>0</v>
      </c>
      <c r="I36" s="59">
        <f t="shared" si="0"/>
      </c>
      <c r="J36" s="60">
        <f t="shared" si="1"/>
      </c>
    </row>
    <row r="37" spans="1:10" ht="16.5" customHeight="1">
      <c r="A37" s="52"/>
      <c r="B37" s="57"/>
      <c r="C37" s="53">
        <v>232</v>
      </c>
      <c r="D37" s="54" t="s">
        <v>301</v>
      </c>
      <c r="E37" s="58">
        <f>'[2]Funkcni'!J34</f>
        <v>0</v>
      </c>
      <c r="F37" s="59">
        <f>'[2]Funkcni'!B34</f>
        <v>0</v>
      </c>
      <c r="G37" s="59">
        <f>'[2]Funkcni'!C34</f>
        <v>0</v>
      </c>
      <c r="H37" s="59">
        <f>'[2]Funkcni'!D34</f>
        <v>0</v>
      </c>
      <c r="I37" s="59">
        <f t="shared" si="0"/>
      </c>
      <c r="J37" s="60">
        <f t="shared" si="1"/>
      </c>
    </row>
    <row r="38" spans="1:10" ht="16.5" customHeight="1">
      <c r="A38" s="52"/>
      <c r="B38" s="57"/>
      <c r="C38" s="53">
        <v>233</v>
      </c>
      <c r="D38" s="54" t="s">
        <v>302</v>
      </c>
      <c r="E38" s="58">
        <f>'[2]Funkcni'!J35</f>
        <v>0</v>
      </c>
      <c r="F38" s="59">
        <f>'[2]Funkcni'!B35</f>
        <v>0</v>
      </c>
      <c r="G38" s="59">
        <f>'[2]Funkcni'!C35</f>
        <v>0</v>
      </c>
      <c r="H38" s="59">
        <f>'[2]Funkcni'!D35</f>
        <v>0</v>
      </c>
      <c r="I38" s="59">
        <f t="shared" si="0"/>
      </c>
      <c r="J38" s="60">
        <f t="shared" si="1"/>
      </c>
    </row>
    <row r="39" spans="1:10" ht="16.5" customHeight="1">
      <c r="A39" s="52"/>
      <c r="B39" s="57"/>
      <c r="C39" s="53">
        <v>234</v>
      </c>
      <c r="D39" s="54" t="s">
        <v>303</v>
      </c>
      <c r="E39" s="58">
        <f>'[2]Funkcni'!J36</f>
        <v>0</v>
      </c>
      <c r="F39" s="59">
        <f>'[2]Funkcni'!B36</f>
        <v>0</v>
      </c>
      <c r="G39" s="59">
        <f>'[2]Funkcni'!C36</f>
        <v>0</v>
      </c>
      <c r="H39" s="59">
        <f>'[2]Funkcni'!D36</f>
        <v>0</v>
      </c>
      <c r="I39" s="59">
        <f t="shared" si="0"/>
      </c>
      <c r="J39" s="60">
        <f t="shared" si="1"/>
      </c>
    </row>
    <row r="40" spans="1:10" ht="16.5" customHeight="1">
      <c r="A40" s="52"/>
      <c r="B40" s="57"/>
      <c r="C40" s="53">
        <v>236</v>
      </c>
      <c r="D40" s="54" t="s">
        <v>304</v>
      </c>
      <c r="E40" s="58">
        <f>'[2]Funkcni'!J37</f>
        <v>0</v>
      </c>
      <c r="F40" s="59">
        <f>'[2]Funkcni'!B37</f>
        <v>0</v>
      </c>
      <c r="G40" s="59">
        <f>'[2]Funkcni'!C37</f>
        <v>0</v>
      </c>
      <c r="H40" s="59">
        <f>'[2]Funkcni'!D37</f>
        <v>0</v>
      </c>
      <c r="I40" s="59">
        <f t="shared" si="0"/>
      </c>
      <c r="J40" s="60">
        <f t="shared" si="1"/>
      </c>
    </row>
    <row r="41" spans="1:10" ht="16.5" customHeight="1">
      <c r="A41" s="52"/>
      <c r="B41" s="57"/>
      <c r="C41" s="53">
        <v>238</v>
      </c>
      <c r="D41" s="54" t="s">
        <v>305</v>
      </c>
      <c r="E41" s="58">
        <f>'[2]Funkcni'!J38</f>
        <v>0</v>
      </c>
      <c r="F41" s="59">
        <f>'[2]Funkcni'!B38</f>
        <v>0</v>
      </c>
      <c r="G41" s="59">
        <f>'[2]Funkcni'!C38</f>
        <v>0</v>
      </c>
      <c r="H41" s="59">
        <f>'[2]Funkcni'!D38</f>
        <v>0</v>
      </c>
      <c r="I41" s="59">
        <f t="shared" si="0"/>
      </c>
      <c r="J41" s="60">
        <f t="shared" si="1"/>
      </c>
    </row>
    <row r="42" spans="1:10" ht="16.5" customHeight="1">
      <c r="A42" s="52"/>
      <c r="B42" s="57"/>
      <c r="C42" s="53">
        <v>239</v>
      </c>
      <c r="D42" s="54" t="s">
        <v>269</v>
      </c>
      <c r="E42" s="58">
        <f>'[2]Funkcni'!J39</f>
        <v>0</v>
      </c>
      <c r="F42" s="59">
        <f>'[2]Funkcni'!B39</f>
        <v>0</v>
      </c>
      <c r="G42" s="59">
        <f>'[2]Funkcni'!C39</f>
        <v>0</v>
      </c>
      <c r="H42" s="59">
        <f>'[2]Funkcni'!D39</f>
        <v>0</v>
      </c>
      <c r="I42" s="59">
        <f t="shared" si="0"/>
      </c>
      <c r="J42" s="60">
        <f t="shared" si="1"/>
      </c>
    </row>
    <row r="43" spans="1:11" s="67" customFormat="1" ht="18" customHeight="1">
      <c r="A43" s="61"/>
      <c r="B43" s="57">
        <v>23</v>
      </c>
      <c r="C43" s="62"/>
      <c r="D43" s="77" t="s">
        <v>311</v>
      </c>
      <c r="E43" s="78">
        <f>'[2]Funkcni'!J40</f>
        <v>0</v>
      </c>
      <c r="F43" s="79">
        <f>'[2]Funkcni'!B40</f>
        <v>0</v>
      </c>
      <c r="G43" s="79">
        <f>'[2]Funkcni'!C40</f>
        <v>0</v>
      </c>
      <c r="H43" s="79">
        <f>'[2]Funkcni'!D40</f>
        <v>0</v>
      </c>
      <c r="I43" s="79">
        <f t="shared" si="0"/>
      </c>
      <c r="J43" s="80">
        <f t="shared" si="1"/>
      </c>
      <c r="K43" s="17"/>
    </row>
    <row r="44" spans="1:10" ht="16.5" customHeight="1">
      <c r="A44" s="52"/>
      <c r="B44" s="57"/>
      <c r="C44" s="53">
        <v>241</v>
      </c>
      <c r="D44" s="54" t="s">
        <v>312</v>
      </c>
      <c r="E44" s="58">
        <f>'[2]Funkcni'!J41</f>
        <v>0</v>
      </c>
      <c r="F44" s="59">
        <f>'[2]Funkcni'!B41</f>
        <v>0</v>
      </c>
      <c r="G44" s="59">
        <f>'[2]Funkcni'!C41</f>
        <v>0</v>
      </c>
      <c r="H44" s="59">
        <f>'[2]Funkcni'!D41</f>
        <v>0</v>
      </c>
      <c r="I44" s="59">
        <f t="shared" si="0"/>
      </c>
      <c r="J44" s="60">
        <f t="shared" si="1"/>
      </c>
    </row>
    <row r="45" spans="1:10" ht="16.5" customHeight="1">
      <c r="A45" s="52"/>
      <c r="B45" s="57"/>
      <c r="C45" s="53">
        <v>246</v>
      </c>
      <c r="D45" s="54" t="s">
        <v>313</v>
      </c>
      <c r="E45" s="58">
        <f>'[2]Funkcni'!J42</f>
        <v>0</v>
      </c>
      <c r="F45" s="59">
        <f>'[2]Funkcni'!B42</f>
        <v>0</v>
      </c>
      <c r="G45" s="59">
        <f>'[2]Funkcni'!C42</f>
        <v>0</v>
      </c>
      <c r="H45" s="59">
        <f>'[2]Funkcni'!D42</f>
        <v>0</v>
      </c>
      <c r="I45" s="59">
        <f t="shared" si="0"/>
      </c>
      <c r="J45" s="60">
        <f t="shared" si="1"/>
      </c>
    </row>
    <row r="46" spans="1:10" ht="16.5" customHeight="1">
      <c r="A46" s="52"/>
      <c r="B46" s="57"/>
      <c r="C46" s="53">
        <v>248</v>
      </c>
      <c r="D46" s="54" t="s">
        <v>314</v>
      </c>
      <c r="E46" s="58">
        <f>'[2]Funkcni'!J43</f>
        <v>0</v>
      </c>
      <c r="F46" s="59">
        <f>'[2]Funkcni'!B43</f>
        <v>0</v>
      </c>
      <c r="G46" s="59">
        <f>'[2]Funkcni'!C43</f>
        <v>0</v>
      </c>
      <c r="H46" s="59">
        <f>'[2]Funkcni'!D43</f>
        <v>0</v>
      </c>
      <c r="I46" s="59">
        <f t="shared" si="0"/>
      </c>
      <c r="J46" s="60">
        <f t="shared" si="1"/>
      </c>
    </row>
    <row r="47" spans="1:10" ht="16.5" customHeight="1">
      <c r="A47" s="52"/>
      <c r="B47" s="57"/>
      <c r="C47" s="53">
        <v>249</v>
      </c>
      <c r="D47" s="54" t="s">
        <v>315</v>
      </c>
      <c r="E47" s="58">
        <f>'[2]Funkcni'!J44</f>
        <v>0</v>
      </c>
      <c r="F47" s="59">
        <f>'[2]Funkcni'!B44</f>
        <v>0</v>
      </c>
      <c r="G47" s="59">
        <f>'[2]Funkcni'!C44</f>
        <v>0</v>
      </c>
      <c r="H47" s="59">
        <f>'[2]Funkcni'!D44</f>
        <v>0</v>
      </c>
      <c r="I47" s="59">
        <f t="shared" si="0"/>
      </c>
      <c r="J47" s="60">
        <f t="shared" si="1"/>
      </c>
    </row>
    <row r="48" spans="1:11" s="67" customFormat="1" ht="18" customHeight="1">
      <c r="A48" s="61"/>
      <c r="B48" s="57">
        <v>24</v>
      </c>
      <c r="C48" s="62"/>
      <c r="D48" s="77" t="s">
        <v>316</v>
      </c>
      <c r="E48" s="78">
        <f>'[2]Funkcni'!J45</f>
        <v>0</v>
      </c>
      <c r="F48" s="79">
        <f>'[2]Funkcni'!B45</f>
        <v>0</v>
      </c>
      <c r="G48" s="79">
        <f>'[2]Funkcni'!C45</f>
        <v>0</v>
      </c>
      <c r="H48" s="79">
        <f>'[2]Funkcni'!D45</f>
        <v>0</v>
      </c>
      <c r="I48" s="79">
        <f t="shared" si="0"/>
      </c>
      <c r="J48" s="80">
        <f t="shared" si="1"/>
      </c>
      <c r="K48" s="17"/>
    </row>
    <row r="49" spans="1:10" ht="16.5" customHeight="1" hidden="1">
      <c r="A49" s="52"/>
      <c r="B49" s="57"/>
      <c r="C49" s="53"/>
      <c r="D49" s="81"/>
      <c r="E49" s="58">
        <f>'[2]Funkcni'!J46</f>
        <v>0</v>
      </c>
      <c r="F49" s="59">
        <f>'[2]Funkcni'!B46</f>
        <v>0</v>
      </c>
      <c r="G49" s="59">
        <f>'[2]Funkcni'!C46</f>
        <v>0</v>
      </c>
      <c r="H49" s="59">
        <f>'[2]Funkcni'!D46</f>
        <v>0</v>
      </c>
      <c r="I49" s="59">
        <f t="shared" si="0"/>
      </c>
      <c r="J49" s="60">
        <f t="shared" si="1"/>
      </c>
    </row>
    <row r="50" spans="1:10" ht="16.5" customHeight="1">
      <c r="A50" s="52"/>
      <c r="B50" s="57"/>
      <c r="C50" s="53">
        <v>251</v>
      </c>
      <c r="D50" s="54" t="s">
        <v>317</v>
      </c>
      <c r="E50" s="58">
        <f>'[2]Funkcni'!J47</f>
        <v>0</v>
      </c>
      <c r="F50" s="59">
        <f>'[2]Funkcni'!B47</f>
        <v>0</v>
      </c>
      <c r="G50" s="59">
        <f>'[2]Funkcni'!C47</f>
        <v>0</v>
      </c>
      <c r="H50" s="59">
        <f>'[2]Funkcni'!D47</f>
        <v>0</v>
      </c>
      <c r="I50" s="59">
        <f t="shared" si="0"/>
      </c>
      <c r="J50" s="60">
        <f t="shared" si="1"/>
      </c>
    </row>
    <row r="51" spans="1:10" ht="16.5" customHeight="1">
      <c r="A51" s="52"/>
      <c r="B51" s="57"/>
      <c r="C51" s="53">
        <v>252</v>
      </c>
      <c r="D51" s="54" t="s">
        <v>318</v>
      </c>
      <c r="E51" s="58">
        <f>'[2]Funkcni'!J48</f>
        <v>0</v>
      </c>
      <c r="F51" s="59">
        <f>'[2]Funkcni'!B48</f>
        <v>0</v>
      </c>
      <c r="G51" s="59">
        <f>'[2]Funkcni'!C48</f>
        <v>0</v>
      </c>
      <c r="H51" s="59">
        <f>'[2]Funkcni'!D48</f>
        <v>0</v>
      </c>
      <c r="I51" s="59">
        <f t="shared" si="0"/>
      </c>
      <c r="J51" s="60">
        <f t="shared" si="1"/>
      </c>
    </row>
    <row r="52" spans="1:10" ht="16.5" customHeight="1">
      <c r="A52" s="52"/>
      <c r="B52" s="57"/>
      <c r="C52" s="53">
        <v>253</v>
      </c>
      <c r="D52" s="54" t="s">
        <v>319</v>
      </c>
      <c r="E52" s="58">
        <f>'[2]Funkcni'!J49</f>
        <v>0</v>
      </c>
      <c r="F52" s="59">
        <f>'[2]Funkcni'!B49</f>
        <v>0</v>
      </c>
      <c r="G52" s="59">
        <f>'[2]Funkcni'!C49</f>
        <v>0</v>
      </c>
      <c r="H52" s="59">
        <f>'[2]Funkcni'!D49</f>
        <v>0</v>
      </c>
      <c r="I52" s="59">
        <f t="shared" si="0"/>
      </c>
      <c r="J52" s="60">
        <f t="shared" si="1"/>
      </c>
    </row>
    <row r="53" spans="1:10" ht="16.5" customHeight="1">
      <c r="A53" s="52"/>
      <c r="B53" s="57"/>
      <c r="C53" s="53">
        <v>254</v>
      </c>
      <c r="D53" s="54" t="s">
        <v>320</v>
      </c>
      <c r="E53" s="58">
        <f>'[2]Funkcni'!J50</f>
        <v>0</v>
      </c>
      <c r="F53" s="59">
        <f>'[2]Funkcni'!B50</f>
        <v>0</v>
      </c>
      <c r="G53" s="59">
        <f>'[2]Funkcni'!C50</f>
        <v>0</v>
      </c>
      <c r="H53" s="59">
        <f>'[2]Funkcni'!D50</f>
        <v>0</v>
      </c>
      <c r="I53" s="59">
        <f t="shared" si="0"/>
      </c>
      <c r="J53" s="60">
        <f t="shared" si="1"/>
      </c>
    </row>
    <row r="54" spans="1:10" ht="16.5" customHeight="1">
      <c r="A54" s="52"/>
      <c r="B54" s="57"/>
      <c r="C54" s="53">
        <v>256</v>
      </c>
      <c r="D54" s="54" t="s">
        <v>321</v>
      </c>
      <c r="E54" s="58">
        <f>'[2]Funkcni'!J51</f>
        <v>0</v>
      </c>
      <c r="F54" s="59">
        <f>'[2]Funkcni'!B51</f>
        <v>0</v>
      </c>
      <c r="G54" s="59">
        <f>'[2]Funkcni'!C51</f>
        <v>0</v>
      </c>
      <c r="H54" s="59">
        <f>'[2]Funkcni'!D51</f>
        <v>0</v>
      </c>
      <c r="I54" s="59">
        <f t="shared" si="0"/>
      </c>
      <c r="J54" s="60">
        <f t="shared" si="1"/>
      </c>
    </row>
    <row r="55" spans="1:10" ht="22.5" customHeight="1">
      <c r="A55" s="52"/>
      <c r="B55" s="57"/>
      <c r="C55" s="53">
        <v>258</v>
      </c>
      <c r="D55" s="54" t="s">
        <v>322</v>
      </c>
      <c r="E55" s="58">
        <f>'[2]Funkcni'!J52</f>
        <v>0</v>
      </c>
      <c r="F55" s="59">
        <f>'[2]Funkcni'!B52</f>
        <v>0</v>
      </c>
      <c r="G55" s="59">
        <f>'[2]Funkcni'!C52</f>
        <v>0</v>
      </c>
      <c r="H55" s="59">
        <f>'[2]Funkcni'!D52</f>
        <v>0</v>
      </c>
      <c r="I55" s="59">
        <f t="shared" si="0"/>
      </c>
      <c r="J55" s="60">
        <f t="shared" si="1"/>
      </c>
    </row>
    <row r="56" spans="1:10" ht="16.5" customHeight="1">
      <c r="A56" s="52"/>
      <c r="B56" s="57"/>
      <c r="C56" s="53">
        <v>259</v>
      </c>
      <c r="D56" s="54" t="s">
        <v>323</v>
      </c>
      <c r="E56" s="58">
        <f>'[2]Funkcni'!J53</f>
        <v>0</v>
      </c>
      <c r="F56" s="59">
        <f>'[2]Funkcni'!B53</f>
        <v>0</v>
      </c>
      <c r="G56" s="59">
        <f>'[2]Funkcni'!C53</f>
        <v>0</v>
      </c>
      <c r="H56" s="59">
        <f>'[2]Funkcni'!D53</f>
        <v>0</v>
      </c>
      <c r="I56" s="59">
        <f t="shared" si="0"/>
      </c>
      <c r="J56" s="60">
        <f t="shared" si="1"/>
      </c>
    </row>
    <row r="57" spans="1:11" s="67" customFormat="1" ht="24">
      <c r="A57" s="82"/>
      <c r="B57" s="57">
        <v>25</v>
      </c>
      <c r="C57" s="62"/>
      <c r="D57" s="83" t="s">
        <v>324</v>
      </c>
      <c r="E57" s="84">
        <f>'[2]Funkcni'!J54</f>
        <v>0</v>
      </c>
      <c r="F57" s="85">
        <f>'[2]Funkcni'!B54</f>
        <v>0</v>
      </c>
      <c r="G57" s="85">
        <f>'[2]Funkcni'!C54</f>
        <v>0</v>
      </c>
      <c r="H57" s="85">
        <f>'[2]Funkcni'!D54</f>
        <v>0</v>
      </c>
      <c r="I57" s="85">
        <f t="shared" si="0"/>
      </c>
      <c r="J57" s="86">
        <f t="shared" si="1"/>
      </c>
      <c r="K57" s="17"/>
    </row>
    <row r="58" spans="1:11" s="67" customFormat="1" ht="30" customHeight="1" thickBot="1">
      <c r="A58" s="87">
        <v>2</v>
      </c>
      <c r="B58" s="57"/>
      <c r="C58" s="62"/>
      <c r="D58" s="88" t="s">
        <v>325</v>
      </c>
      <c r="E58" s="89">
        <f>'[2]Funkcni'!J55</f>
        <v>0</v>
      </c>
      <c r="F58" s="90">
        <f>'[2]Funkcni'!B55</f>
        <v>0</v>
      </c>
      <c r="G58" s="90">
        <f>'[2]Funkcni'!C55</f>
        <v>0</v>
      </c>
      <c r="H58" s="90">
        <f>'[2]Funkcni'!D55</f>
        <v>0</v>
      </c>
      <c r="I58" s="90">
        <f t="shared" si="0"/>
      </c>
      <c r="J58" s="91">
        <f t="shared" si="1"/>
      </c>
      <c r="K58" s="17"/>
    </row>
    <row r="59" spans="1:10" ht="18" customHeight="1">
      <c r="A59" s="92"/>
      <c r="B59" s="57"/>
      <c r="C59" s="53">
        <v>311</v>
      </c>
      <c r="D59" s="54" t="s">
        <v>326</v>
      </c>
      <c r="E59" s="74">
        <f>'[2]Funkcni'!J56</f>
        <v>0</v>
      </c>
      <c r="F59" s="75">
        <f>'[2]Funkcni'!B56</f>
        <v>0</v>
      </c>
      <c r="G59" s="75">
        <f>'[2]Funkcni'!C56</f>
        <v>0</v>
      </c>
      <c r="H59" s="75">
        <f>'[2]Funkcni'!D56</f>
        <v>0</v>
      </c>
      <c r="I59" s="75">
        <f t="shared" si="0"/>
      </c>
      <c r="J59" s="76">
        <f t="shared" si="1"/>
      </c>
    </row>
    <row r="60" spans="1:10" ht="16.5" customHeight="1">
      <c r="A60" s="92"/>
      <c r="B60" s="57"/>
      <c r="C60" s="53">
        <v>312</v>
      </c>
      <c r="D60" s="54" t="s">
        <v>327</v>
      </c>
      <c r="E60" s="58">
        <f>'[2]Funkcni'!J57</f>
        <v>0</v>
      </c>
      <c r="F60" s="59">
        <f>'[2]Funkcni'!B57</f>
        <v>0</v>
      </c>
      <c r="G60" s="59">
        <f>'[2]Funkcni'!C57</f>
        <v>0</v>
      </c>
      <c r="H60" s="59">
        <f>'[2]Funkcni'!D57</f>
        <v>0</v>
      </c>
      <c r="I60" s="59">
        <f t="shared" si="0"/>
      </c>
      <c r="J60" s="60">
        <f t="shared" si="1"/>
      </c>
    </row>
    <row r="61" spans="1:10" ht="16.5" customHeight="1">
      <c r="A61" s="92"/>
      <c r="B61" s="57"/>
      <c r="C61" s="53">
        <v>313</v>
      </c>
      <c r="D61" s="54" t="s">
        <v>328</v>
      </c>
      <c r="E61" s="58">
        <f>'[2]Funkcni'!J58</f>
        <v>0</v>
      </c>
      <c r="F61" s="59">
        <f>'[2]Funkcni'!B58</f>
        <v>0</v>
      </c>
      <c r="G61" s="59">
        <f>'[2]Funkcni'!C58</f>
        <v>0</v>
      </c>
      <c r="H61" s="59">
        <f>'[2]Funkcni'!D58</f>
        <v>0</v>
      </c>
      <c r="I61" s="59">
        <f t="shared" si="0"/>
      </c>
      <c r="J61" s="60">
        <f t="shared" si="1"/>
      </c>
    </row>
    <row r="62" spans="1:10" ht="22.5" customHeight="1">
      <c r="A62" s="92"/>
      <c r="B62" s="57"/>
      <c r="C62" s="53">
        <v>314</v>
      </c>
      <c r="D62" s="54" t="s">
        <v>329</v>
      </c>
      <c r="E62" s="58">
        <f>'[2]Funkcni'!J59</f>
        <v>0</v>
      </c>
      <c r="F62" s="59">
        <f>'[2]Funkcni'!B59</f>
        <v>0</v>
      </c>
      <c r="G62" s="59">
        <f>'[2]Funkcni'!C59</f>
        <v>0</v>
      </c>
      <c r="H62" s="59">
        <f>'[2]Funkcni'!D59</f>
        <v>0</v>
      </c>
      <c r="I62" s="59">
        <f t="shared" si="0"/>
      </c>
      <c r="J62" s="60">
        <f t="shared" si="1"/>
      </c>
    </row>
    <row r="63" spans="1:10" ht="16.5" customHeight="1">
      <c r="A63" s="92"/>
      <c r="B63" s="57"/>
      <c r="C63" s="53">
        <v>315</v>
      </c>
      <c r="D63" s="54" t="s">
        <v>330</v>
      </c>
      <c r="E63" s="58">
        <f>'[2]Funkcni'!J60</f>
        <v>0</v>
      </c>
      <c r="F63" s="59">
        <f>'[2]Funkcni'!B60</f>
        <v>0</v>
      </c>
      <c r="G63" s="59">
        <f>'[2]Funkcni'!C60</f>
        <v>0</v>
      </c>
      <c r="H63" s="59">
        <f>'[2]Funkcni'!D60</f>
        <v>0</v>
      </c>
      <c r="I63" s="59">
        <f t="shared" si="0"/>
      </c>
      <c r="J63" s="60">
        <f t="shared" si="1"/>
      </c>
    </row>
    <row r="64" spans="1:11" s="67" customFormat="1" ht="19.5" customHeight="1">
      <c r="A64" s="93"/>
      <c r="B64" s="94">
        <v>31</v>
      </c>
      <c r="C64" s="62"/>
      <c r="D64" s="77" t="s">
        <v>461</v>
      </c>
      <c r="E64" s="78">
        <f>'[2]Funkcni'!J61</f>
        <v>0</v>
      </c>
      <c r="F64" s="79">
        <f>'[2]Funkcni'!B61</f>
        <v>0</v>
      </c>
      <c r="G64" s="79">
        <f>'[2]Funkcni'!C61</f>
        <v>0</v>
      </c>
      <c r="H64" s="79">
        <f>'[2]Funkcni'!D61</f>
        <v>0</v>
      </c>
      <c r="I64" s="79">
        <f t="shared" si="0"/>
      </c>
      <c r="J64" s="80">
        <f t="shared" si="1"/>
      </c>
      <c r="K64" s="17"/>
    </row>
    <row r="65" spans="1:10" ht="16.5" customHeight="1">
      <c r="A65" s="92"/>
      <c r="B65" s="57"/>
      <c r="C65" s="53">
        <v>321</v>
      </c>
      <c r="D65" s="54" t="s">
        <v>331</v>
      </c>
      <c r="E65" s="58">
        <f>'[2]Funkcni'!J62</f>
        <v>0</v>
      </c>
      <c r="F65" s="59">
        <f>'[2]Funkcni'!B62</f>
        <v>0</v>
      </c>
      <c r="G65" s="59">
        <f>'[2]Funkcni'!C62</f>
        <v>0</v>
      </c>
      <c r="H65" s="59">
        <f>'[2]Funkcni'!D62</f>
        <v>0</v>
      </c>
      <c r="I65" s="59">
        <f t="shared" si="0"/>
      </c>
      <c r="J65" s="60">
        <f t="shared" si="1"/>
      </c>
    </row>
    <row r="66" spans="1:10" ht="16.5" customHeight="1">
      <c r="A66" s="92"/>
      <c r="B66" s="57"/>
      <c r="C66" s="95" t="s">
        <v>332</v>
      </c>
      <c r="D66" s="54" t="s">
        <v>333</v>
      </c>
      <c r="E66" s="58">
        <f>'[2]Funkcni'!J63</f>
        <v>0</v>
      </c>
      <c r="F66" s="59">
        <f>'[2]Funkcni'!B63</f>
        <v>0</v>
      </c>
      <c r="G66" s="59">
        <f>'[2]Funkcni'!C63</f>
        <v>0</v>
      </c>
      <c r="H66" s="59">
        <f>'[2]Funkcni'!D63</f>
        <v>0</v>
      </c>
      <c r="I66" s="59">
        <f t="shared" si="0"/>
      </c>
      <c r="J66" s="60">
        <f t="shared" si="1"/>
      </c>
    </row>
    <row r="67" spans="1:10" ht="16.5" customHeight="1">
      <c r="A67" s="92"/>
      <c r="B67" s="57"/>
      <c r="C67" s="53">
        <v>322</v>
      </c>
      <c r="D67" s="54" t="s">
        <v>334</v>
      </c>
      <c r="E67" s="58">
        <f>'[2]Funkcni'!J64</f>
        <v>0</v>
      </c>
      <c r="F67" s="59">
        <f>'[2]Funkcni'!B64</f>
        <v>0</v>
      </c>
      <c r="G67" s="59">
        <f>'[2]Funkcni'!C64</f>
        <v>0</v>
      </c>
      <c r="H67" s="59">
        <f>'[2]Funkcni'!D64</f>
        <v>0</v>
      </c>
      <c r="I67" s="59">
        <f t="shared" si="0"/>
      </c>
      <c r="J67" s="60">
        <f t="shared" si="1"/>
      </c>
    </row>
    <row r="68" spans="1:10" ht="16.5" customHeight="1">
      <c r="A68" s="92"/>
      <c r="B68" s="57"/>
      <c r="C68" s="53">
        <v>323</v>
      </c>
      <c r="D68" s="54" t="s">
        <v>335</v>
      </c>
      <c r="E68" s="58">
        <f>'[2]Funkcni'!J65</f>
        <v>0</v>
      </c>
      <c r="F68" s="59">
        <f>'[2]Funkcni'!B65</f>
        <v>0</v>
      </c>
      <c r="G68" s="59">
        <f>'[2]Funkcni'!C65</f>
        <v>0</v>
      </c>
      <c r="H68" s="59">
        <f>'[2]Funkcni'!D65</f>
        <v>0</v>
      </c>
      <c r="I68" s="59">
        <f t="shared" si="0"/>
      </c>
      <c r="J68" s="60">
        <f t="shared" si="1"/>
      </c>
    </row>
    <row r="69" spans="1:10" ht="16.5" customHeight="1">
      <c r="A69" s="92"/>
      <c r="B69" s="57"/>
      <c r="C69" s="53">
        <v>326</v>
      </c>
      <c r="D69" s="54" t="s">
        <v>336</v>
      </c>
      <c r="E69" s="58">
        <f>'[2]Funkcni'!J66</f>
        <v>0</v>
      </c>
      <c r="F69" s="59">
        <f>'[2]Funkcni'!B66</f>
        <v>0</v>
      </c>
      <c r="G69" s="59">
        <f>'[2]Funkcni'!C66</f>
        <v>0</v>
      </c>
      <c r="H69" s="59">
        <f>'[2]Funkcni'!D66</f>
        <v>0</v>
      </c>
      <c r="I69" s="59">
        <f t="shared" si="0"/>
      </c>
      <c r="J69" s="60">
        <f t="shared" si="1"/>
      </c>
    </row>
    <row r="70" spans="1:10" ht="16.5" customHeight="1">
      <c r="A70" s="92"/>
      <c r="B70" s="57"/>
      <c r="C70" s="53">
        <v>328</v>
      </c>
      <c r="D70" s="54" t="s">
        <v>337</v>
      </c>
      <c r="E70" s="58">
        <f>'[2]Funkcni'!J67</f>
        <v>0</v>
      </c>
      <c r="F70" s="59">
        <f>'[2]Funkcni'!B67</f>
        <v>0</v>
      </c>
      <c r="G70" s="59">
        <f>'[2]Funkcni'!C67</f>
        <v>0</v>
      </c>
      <c r="H70" s="59">
        <f>'[2]Funkcni'!D67</f>
        <v>0</v>
      </c>
      <c r="I70" s="59">
        <f t="shared" si="0"/>
      </c>
      <c r="J70" s="60">
        <f t="shared" si="1"/>
      </c>
    </row>
    <row r="71" spans="1:10" ht="16.5" customHeight="1">
      <c r="A71" s="92"/>
      <c r="B71" s="57"/>
      <c r="C71" s="53">
        <v>329</v>
      </c>
      <c r="D71" s="54" t="s">
        <v>269</v>
      </c>
      <c r="E71" s="58">
        <f>'[2]Funkcni'!J68</f>
        <v>0</v>
      </c>
      <c r="F71" s="59">
        <f>'[2]Funkcni'!B68</f>
        <v>0</v>
      </c>
      <c r="G71" s="59">
        <f>'[2]Funkcni'!C68</f>
        <v>0</v>
      </c>
      <c r="H71" s="59">
        <f>'[2]Funkcni'!D68</f>
        <v>0</v>
      </c>
      <c r="I71" s="59">
        <f t="shared" si="0"/>
      </c>
      <c r="J71" s="60">
        <f t="shared" si="1"/>
      </c>
    </row>
    <row r="72" spans="1:11" s="67" customFormat="1" ht="12.75">
      <c r="A72" s="82"/>
      <c r="B72" s="57">
        <v>32</v>
      </c>
      <c r="C72" s="62"/>
      <c r="D72" s="77" t="s">
        <v>462</v>
      </c>
      <c r="E72" s="78">
        <f>'[2]Funkcni'!J69</f>
        <v>0</v>
      </c>
      <c r="F72" s="79">
        <f>'[2]Funkcni'!B69</f>
        <v>0</v>
      </c>
      <c r="G72" s="79">
        <f>'[2]Funkcni'!C69</f>
        <v>0</v>
      </c>
      <c r="H72" s="79">
        <f>'[2]Funkcni'!D69</f>
        <v>0</v>
      </c>
      <c r="I72" s="79">
        <f t="shared" si="0"/>
      </c>
      <c r="J72" s="80">
        <f t="shared" si="1"/>
      </c>
      <c r="K72" s="17"/>
    </row>
    <row r="73" spans="1:11" s="67" customFormat="1" ht="18" customHeight="1">
      <c r="A73" s="82"/>
      <c r="B73" s="96" t="s">
        <v>338</v>
      </c>
      <c r="C73" s="62"/>
      <c r="D73" s="77" t="s">
        <v>463</v>
      </c>
      <c r="E73" s="78">
        <f>'[2]Funkcni'!J70</f>
        <v>0</v>
      </c>
      <c r="F73" s="79">
        <f>'[2]Funkcni'!B70</f>
        <v>0</v>
      </c>
      <c r="G73" s="79">
        <f>'[2]Funkcni'!C70</f>
        <v>0</v>
      </c>
      <c r="H73" s="79">
        <f>'[2]Funkcni'!D70</f>
        <v>0</v>
      </c>
      <c r="I73" s="79">
        <f t="shared" si="0"/>
      </c>
      <c r="J73" s="80">
        <f t="shared" si="1"/>
      </c>
      <c r="K73" s="17"/>
    </row>
    <row r="74" spans="1:11" s="67" customFormat="1" ht="11.25" customHeight="1" hidden="1">
      <c r="A74" s="82"/>
      <c r="B74" s="94"/>
      <c r="C74" s="62"/>
      <c r="D74" s="97"/>
      <c r="E74" s="58">
        <f>'[2]Funkcni'!J71</f>
        <v>0</v>
      </c>
      <c r="F74" s="59">
        <f>'[2]Funkcni'!B71</f>
        <v>0</v>
      </c>
      <c r="G74" s="59">
        <f>'[2]Funkcni'!C71</f>
        <v>0</v>
      </c>
      <c r="H74" s="59">
        <f>'[2]Funkcni'!D71</f>
        <v>0</v>
      </c>
      <c r="I74" s="59">
        <f t="shared" si="0"/>
      </c>
      <c r="J74" s="60">
        <f t="shared" si="1"/>
      </c>
      <c r="K74" s="17"/>
    </row>
    <row r="75" spans="1:10" ht="16.5" customHeight="1">
      <c r="A75" s="92"/>
      <c r="B75" s="57"/>
      <c r="C75" s="53">
        <v>331</v>
      </c>
      <c r="D75" s="54" t="s">
        <v>339</v>
      </c>
      <c r="E75" s="58">
        <f>'[2]Funkcni'!J72</f>
        <v>0</v>
      </c>
      <c r="F75" s="59">
        <f>'[2]Funkcni'!B72</f>
        <v>0</v>
      </c>
      <c r="G75" s="59">
        <f>'[2]Funkcni'!C72</f>
        <v>0</v>
      </c>
      <c r="H75" s="59">
        <f>'[2]Funkcni'!D72</f>
        <v>0</v>
      </c>
      <c r="I75" s="59">
        <f aca="true" t="shared" si="2" ref="I75:I138">IF(G75=0,"",H75/G75*100)</f>
      </c>
      <c r="J75" s="60">
        <f aca="true" t="shared" si="3" ref="J75:J138">IF(E75=0,"",H75/E75*100)</f>
      </c>
    </row>
    <row r="76" spans="1:10" ht="22.5" customHeight="1">
      <c r="A76" s="52"/>
      <c r="B76" s="57"/>
      <c r="C76" s="53">
        <v>332</v>
      </c>
      <c r="D76" s="54" t="s">
        <v>340</v>
      </c>
      <c r="E76" s="58">
        <f>'[2]Funkcni'!J73</f>
        <v>0</v>
      </c>
      <c r="F76" s="59">
        <f>'[2]Funkcni'!B73</f>
        <v>0</v>
      </c>
      <c r="G76" s="59">
        <f>'[2]Funkcni'!C73</f>
        <v>0</v>
      </c>
      <c r="H76" s="59">
        <f>'[2]Funkcni'!D73</f>
        <v>0</v>
      </c>
      <c r="I76" s="59">
        <f t="shared" si="2"/>
      </c>
      <c r="J76" s="60">
        <f t="shared" si="3"/>
      </c>
    </row>
    <row r="77" spans="1:10" ht="16.5" customHeight="1">
      <c r="A77" s="92"/>
      <c r="B77" s="57"/>
      <c r="C77" s="53">
        <v>333</v>
      </c>
      <c r="D77" s="54" t="s">
        <v>341</v>
      </c>
      <c r="E77" s="58">
        <f>'[2]Funkcni'!J74</f>
        <v>0</v>
      </c>
      <c r="F77" s="59">
        <f>'[2]Funkcni'!B74</f>
        <v>0</v>
      </c>
      <c r="G77" s="59">
        <f>'[2]Funkcni'!C74</f>
        <v>0</v>
      </c>
      <c r="H77" s="59">
        <f>'[2]Funkcni'!D74</f>
        <v>0</v>
      </c>
      <c r="I77" s="59">
        <f t="shared" si="2"/>
      </c>
      <c r="J77" s="60">
        <f t="shared" si="3"/>
      </c>
    </row>
    <row r="78" spans="1:10" ht="16.5" customHeight="1">
      <c r="A78" s="92"/>
      <c r="B78" s="57"/>
      <c r="C78" s="53">
        <v>334</v>
      </c>
      <c r="D78" s="54" t="s">
        <v>342</v>
      </c>
      <c r="E78" s="58">
        <f>'[2]Funkcni'!J75</f>
        <v>0</v>
      </c>
      <c r="F78" s="59">
        <f>'[2]Funkcni'!B75</f>
        <v>0</v>
      </c>
      <c r="G78" s="59">
        <f>'[2]Funkcni'!C75</f>
        <v>0</v>
      </c>
      <c r="H78" s="59">
        <f>'[2]Funkcni'!D75</f>
        <v>0</v>
      </c>
      <c r="I78" s="59">
        <f t="shared" si="2"/>
      </c>
      <c r="J78" s="60">
        <f t="shared" si="3"/>
      </c>
    </row>
    <row r="79" spans="1:10" ht="16.5" customHeight="1">
      <c r="A79" s="92"/>
      <c r="B79" s="57"/>
      <c r="C79" s="53">
        <v>336</v>
      </c>
      <c r="D79" s="54" t="s">
        <v>343</v>
      </c>
      <c r="E79" s="58">
        <f>'[2]Funkcni'!J76</f>
        <v>0</v>
      </c>
      <c r="F79" s="59">
        <f>'[2]Funkcni'!B76</f>
        <v>0</v>
      </c>
      <c r="G79" s="59">
        <f>'[2]Funkcni'!C76</f>
        <v>0</v>
      </c>
      <c r="H79" s="59">
        <f>'[2]Funkcni'!D76</f>
        <v>0</v>
      </c>
      <c r="I79" s="59">
        <f t="shared" si="2"/>
      </c>
      <c r="J79" s="60">
        <f t="shared" si="3"/>
      </c>
    </row>
    <row r="80" spans="1:10" ht="22.5" customHeight="1">
      <c r="A80" s="52"/>
      <c r="B80" s="57"/>
      <c r="C80" s="53">
        <v>338</v>
      </c>
      <c r="D80" s="54" t="s">
        <v>344</v>
      </c>
      <c r="E80" s="58">
        <f>'[2]Funkcni'!J77</f>
        <v>0</v>
      </c>
      <c r="F80" s="59">
        <f>'[2]Funkcni'!B77</f>
        <v>0</v>
      </c>
      <c r="G80" s="59">
        <f>'[2]Funkcni'!C77</f>
        <v>0</v>
      </c>
      <c r="H80" s="59">
        <f>'[2]Funkcni'!D77</f>
        <v>0</v>
      </c>
      <c r="I80" s="59">
        <f t="shared" si="2"/>
      </c>
      <c r="J80" s="60">
        <f t="shared" si="3"/>
      </c>
    </row>
    <row r="81" spans="1:10" ht="22.5" customHeight="1">
      <c r="A81" s="52"/>
      <c r="B81" s="57"/>
      <c r="C81" s="53">
        <v>339</v>
      </c>
      <c r="D81" s="54" t="s">
        <v>345</v>
      </c>
      <c r="E81" s="58">
        <f>'[2]Funkcni'!J78</f>
        <v>0</v>
      </c>
      <c r="F81" s="59">
        <f>'[2]Funkcni'!B78</f>
        <v>0</v>
      </c>
      <c r="G81" s="59">
        <f>'[2]Funkcni'!C78</f>
        <v>0</v>
      </c>
      <c r="H81" s="59">
        <f>'[2]Funkcni'!D78</f>
        <v>0</v>
      </c>
      <c r="I81" s="59">
        <f t="shared" si="2"/>
      </c>
      <c r="J81" s="60">
        <f t="shared" si="3"/>
      </c>
    </row>
    <row r="82" spans="1:11" s="67" customFormat="1" ht="19.5" customHeight="1">
      <c r="A82" s="82"/>
      <c r="B82" s="57">
        <v>33</v>
      </c>
      <c r="C82" s="62"/>
      <c r="D82" s="77" t="s">
        <v>346</v>
      </c>
      <c r="E82" s="78">
        <f>'[2]Funkcni'!J79</f>
        <v>0</v>
      </c>
      <c r="F82" s="79">
        <f>'[2]Funkcni'!B79</f>
        <v>0</v>
      </c>
      <c r="G82" s="79">
        <f>'[2]Funkcni'!C79</f>
        <v>0</v>
      </c>
      <c r="H82" s="79">
        <f>'[2]Funkcni'!D79</f>
        <v>0</v>
      </c>
      <c r="I82" s="79">
        <f t="shared" si="2"/>
      </c>
      <c r="J82" s="80">
        <f t="shared" si="3"/>
      </c>
      <c r="K82" s="17"/>
    </row>
    <row r="83" spans="1:10" ht="16.5" customHeight="1">
      <c r="A83" s="92"/>
      <c r="B83" s="57"/>
      <c r="C83" s="53">
        <v>341</v>
      </c>
      <c r="D83" s="54" t="s">
        <v>347</v>
      </c>
      <c r="E83" s="58">
        <f>'[2]Funkcni'!J80</f>
        <v>0</v>
      </c>
      <c r="F83" s="59">
        <f>'[2]Funkcni'!B80</f>
        <v>0</v>
      </c>
      <c r="G83" s="59">
        <f>'[2]Funkcni'!C80</f>
        <v>0</v>
      </c>
      <c r="H83" s="59">
        <f>'[2]Funkcni'!D80</f>
        <v>0</v>
      </c>
      <c r="I83" s="59">
        <f t="shared" si="2"/>
      </c>
      <c r="J83" s="60">
        <f t="shared" si="3"/>
      </c>
    </row>
    <row r="84" spans="1:10" ht="16.5" customHeight="1">
      <c r="A84" s="92"/>
      <c r="B84" s="57"/>
      <c r="C84" s="53">
        <v>342</v>
      </c>
      <c r="D84" s="54" t="s">
        <v>348</v>
      </c>
      <c r="E84" s="58">
        <f>'[2]Funkcni'!J81</f>
        <v>0</v>
      </c>
      <c r="F84" s="59">
        <f>'[2]Funkcni'!B81</f>
        <v>0</v>
      </c>
      <c r="G84" s="59">
        <f>'[2]Funkcni'!C81</f>
        <v>0</v>
      </c>
      <c r="H84" s="59">
        <f>'[2]Funkcni'!D81</f>
        <v>0</v>
      </c>
      <c r="I84" s="59">
        <f t="shared" si="2"/>
      </c>
      <c r="J84" s="60">
        <f t="shared" si="3"/>
      </c>
    </row>
    <row r="85" spans="1:10" ht="22.5" customHeight="1">
      <c r="A85" s="92"/>
      <c r="B85" s="57"/>
      <c r="C85" s="53">
        <v>348</v>
      </c>
      <c r="D85" s="54" t="s">
        <v>349</v>
      </c>
      <c r="E85" s="58">
        <f>'[2]Funkcni'!J82</f>
        <v>0</v>
      </c>
      <c r="F85" s="59">
        <f>'[2]Funkcni'!B82</f>
        <v>0</v>
      </c>
      <c r="G85" s="59">
        <f>'[2]Funkcni'!C82</f>
        <v>0</v>
      </c>
      <c r="H85" s="59">
        <f>'[2]Funkcni'!D82</f>
        <v>0</v>
      </c>
      <c r="I85" s="59">
        <f t="shared" si="2"/>
      </c>
      <c r="J85" s="60">
        <f t="shared" si="3"/>
      </c>
    </row>
    <row r="86" spans="1:11" s="67" customFormat="1" ht="19.5" customHeight="1">
      <c r="A86" s="82"/>
      <c r="B86" s="57">
        <v>34</v>
      </c>
      <c r="C86" s="62"/>
      <c r="D86" s="77" t="s">
        <v>350</v>
      </c>
      <c r="E86" s="78">
        <f>'[2]Funkcni'!J83</f>
        <v>0</v>
      </c>
      <c r="F86" s="79">
        <f>'[2]Funkcni'!B83</f>
        <v>0</v>
      </c>
      <c r="G86" s="79">
        <f>'[2]Funkcni'!C83</f>
        <v>0</v>
      </c>
      <c r="H86" s="79">
        <f>'[2]Funkcni'!D83</f>
        <v>0</v>
      </c>
      <c r="I86" s="79">
        <f t="shared" si="2"/>
      </c>
      <c r="J86" s="80">
        <f t="shared" si="3"/>
      </c>
      <c r="K86" s="17"/>
    </row>
    <row r="87" spans="1:10" ht="16.5" customHeight="1">
      <c r="A87" s="92"/>
      <c r="B87" s="57"/>
      <c r="C87" s="53">
        <v>351</v>
      </c>
      <c r="D87" s="54" t="s">
        <v>351</v>
      </c>
      <c r="E87" s="58">
        <f>'[2]Funkcni'!J84</f>
        <v>0</v>
      </c>
      <c r="F87" s="59">
        <f>'[2]Funkcni'!B84</f>
        <v>0</v>
      </c>
      <c r="G87" s="59">
        <f>'[2]Funkcni'!C84</f>
        <v>0</v>
      </c>
      <c r="H87" s="59">
        <f>'[2]Funkcni'!D84</f>
        <v>0</v>
      </c>
      <c r="I87" s="59">
        <f t="shared" si="2"/>
      </c>
      <c r="J87" s="60">
        <f t="shared" si="3"/>
      </c>
    </row>
    <row r="88" spans="1:10" ht="16.5" customHeight="1">
      <c r="A88" s="92"/>
      <c r="B88" s="57"/>
      <c r="C88" s="53">
        <v>352</v>
      </c>
      <c r="D88" s="54" t="s">
        <v>352</v>
      </c>
      <c r="E88" s="58">
        <f>'[2]Funkcni'!J85</f>
        <v>0</v>
      </c>
      <c r="F88" s="59">
        <f>'[2]Funkcni'!B85</f>
        <v>0</v>
      </c>
      <c r="G88" s="59">
        <f>'[2]Funkcni'!C85</f>
        <v>0</v>
      </c>
      <c r="H88" s="59">
        <f>'[2]Funkcni'!D85</f>
        <v>0</v>
      </c>
      <c r="I88" s="59">
        <f t="shared" si="2"/>
      </c>
      <c r="J88" s="60">
        <f t="shared" si="3"/>
      </c>
    </row>
    <row r="89" spans="1:10" ht="16.5" customHeight="1">
      <c r="A89" s="92"/>
      <c r="B89" s="57"/>
      <c r="C89" s="53">
        <v>353</v>
      </c>
      <c r="D89" s="54" t="s">
        <v>353</v>
      </c>
      <c r="E89" s="58">
        <f>'[2]Funkcni'!J86</f>
        <v>0</v>
      </c>
      <c r="F89" s="59">
        <f>'[2]Funkcni'!B86</f>
        <v>0</v>
      </c>
      <c r="G89" s="59">
        <f>'[2]Funkcni'!C86</f>
        <v>0</v>
      </c>
      <c r="H89" s="59">
        <f>'[2]Funkcni'!D86</f>
        <v>0</v>
      </c>
      <c r="I89" s="59">
        <f t="shared" si="2"/>
      </c>
      <c r="J89" s="60">
        <f t="shared" si="3"/>
      </c>
    </row>
    <row r="90" spans="1:10" ht="16.5" customHeight="1">
      <c r="A90" s="92"/>
      <c r="B90" s="57"/>
      <c r="C90" s="53">
        <v>354</v>
      </c>
      <c r="D90" s="54" t="s">
        <v>354</v>
      </c>
      <c r="E90" s="58">
        <f>'[2]Funkcni'!J87</f>
        <v>0</v>
      </c>
      <c r="F90" s="59">
        <f>'[2]Funkcni'!B87</f>
        <v>0</v>
      </c>
      <c r="G90" s="59">
        <f>'[2]Funkcni'!C87</f>
        <v>0</v>
      </c>
      <c r="H90" s="59">
        <f>'[2]Funkcni'!D87</f>
        <v>0</v>
      </c>
      <c r="I90" s="59">
        <f t="shared" si="2"/>
      </c>
      <c r="J90" s="60">
        <f t="shared" si="3"/>
      </c>
    </row>
    <row r="91" spans="1:10" ht="16.5" customHeight="1">
      <c r="A91" s="92"/>
      <c r="B91" s="57"/>
      <c r="C91" s="53">
        <v>356</v>
      </c>
      <c r="D91" s="54" t="s">
        <v>355</v>
      </c>
      <c r="E91" s="58">
        <f>'[2]Funkcni'!J88</f>
        <v>0</v>
      </c>
      <c r="F91" s="59">
        <f>'[2]Funkcni'!B88</f>
        <v>0</v>
      </c>
      <c r="G91" s="59">
        <f>'[2]Funkcni'!C88</f>
        <v>0</v>
      </c>
      <c r="H91" s="59">
        <f>'[2]Funkcni'!D88</f>
        <v>0</v>
      </c>
      <c r="I91" s="59">
        <f t="shared" si="2"/>
      </c>
      <c r="J91" s="60">
        <f t="shared" si="3"/>
      </c>
    </row>
    <row r="92" spans="1:10" ht="16.5" customHeight="1">
      <c r="A92" s="92"/>
      <c r="B92" s="57"/>
      <c r="C92" s="53">
        <v>358</v>
      </c>
      <c r="D92" s="54" t="s">
        <v>356</v>
      </c>
      <c r="E92" s="58">
        <f>'[2]Funkcni'!J89</f>
        <v>0</v>
      </c>
      <c r="F92" s="59">
        <f>'[2]Funkcni'!B89</f>
        <v>0</v>
      </c>
      <c r="G92" s="59">
        <f>'[2]Funkcni'!C89</f>
        <v>0</v>
      </c>
      <c r="H92" s="59">
        <f>'[2]Funkcni'!D89</f>
        <v>0</v>
      </c>
      <c r="I92" s="59">
        <f t="shared" si="2"/>
      </c>
      <c r="J92" s="60">
        <f t="shared" si="3"/>
      </c>
    </row>
    <row r="93" spans="1:10" ht="16.5" customHeight="1">
      <c r="A93" s="92"/>
      <c r="B93" s="57"/>
      <c r="C93" s="53">
        <v>359</v>
      </c>
      <c r="D93" s="54" t="s">
        <v>357</v>
      </c>
      <c r="E93" s="58">
        <f>'[2]Funkcni'!J90</f>
        <v>0</v>
      </c>
      <c r="F93" s="59">
        <f>'[2]Funkcni'!B90</f>
        <v>0</v>
      </c>
      <c r="G93" s="59">
        <f>'[2]Funkcni'!C90</f>
        <v>0</v>
      </c>
      <c r="H93" s="59">
        <f>'[2]Funkcni'!D90</f>
        <v>0</v>
      </c>
      <c r="I93" s="59">
        <f t="shared" si="2"/>
      </c>
      <c r="J93" s="60">
        <f t="shared" si="3"/>
      </c>
    </row>
    <row r="94" spans="1:11" s="67" customFormat="1" ht="19.5" customHeight="1">
      <c r="A94" s="82"/>
      <c r="B94" s="57">
        <v>35</v>
      </c>
      <c r="C94" s="62"/>
      <c r="D94" s="77" t="s">
        <v>358</v>
      </c>
      <c r="E94" s="78">
        <f>'[2]Funkcni'!J91</f>
        <v>0</v>
      </c>
      <c r="F94" s="79">
        <f>'[2]Funkcni'!B91</f>
        <v>0</v>
      </c>
      <c r="G94" s="79">
        <f>'[2]Funkcni'!C91</f>
        <v>0</v>
      </c>
      <c r="H94" s="79">
        <f>'[2]Funkcni'!D91</f>
        <v>0</v>
      </c>
      <c r="I94" s="79">
        <f t="shared" si="2"/>
      </c>
      <c r="J94" s="80">
        <f t="shared" si="3"/>
      </c>
      <c r="K94" s="17"/>
    </row>
    <row r="95" spans="1:10" ht="16.5" customHeight="1">
      <c r="A95" s="92"/>
      <c r="B95" s="57"/>
      <c r="C95" s="53">
        <v>361</v>
      </c>
      <c r="D95" s="54" t="s">
        <v>359</v>
      </c>
      <c r="E95" s="58">
        <f>'[2]Funkcni'!J92</f>
        <v>0</v>
      </c>
      <c r="F95" s="59">
        <f>'[2]Funkcni'!B92</f>
        <v>0</v>
      </c>
      <c r="G95" s="59">
        <f>'[2]Funkcni'!C92</f>
        <v>0</v>
      </c>
      <c r="H95" s="59">
        <f>'[2]Funkcni'!D92</f>
        <v>0</v>
      </c>
      <c r="I95" s="59">
        <f t="shared" si="2"/>
      </c>
      <c r="J95" s="60">
        <f t="shared" si="3"/>
      </c>
    </row>
    <row r="96" spans="1:10" ht="16.5" customHeight="1">
      <c r="A96" s="92"/>
      <c r="B96" s="57"/>
      <c r="C96" s="53">
        <v>363</v>
      </c>
      <c r="D96" s="54" t="s">
        <v>360</v>
      </c>
      <c r="E96" s="58">
        <f>'[2]Funkcni'!J93</f>
        <v>0</v>
      </c>
      <c r="F96" s="59">
        <f>'[2]Funkcni'!B93</f>
        <v>0</v>
      </c>
      <c r="G96" s="59">
        <f>'[2]Funkcni'!C93</f>
        <v>0</v>
      </c>
      <c r="H96" s="59">
        <f>'[2]Funkcni'!D93</f>
        <v>0</v>
      </c>
      <c r="I96" s="59">
        <f t="shared" si="2"/>
      </c>
      <c r="J96" s="60">
        <f t="shared" si="3"/>
      </c>
    </row>
    <row r="97" spans="1:10" ht="22.5" customHeight="1">
      <c r="A97" s="92"/>
      <c r="B97" s="57"/>
      <c r="C97" s="53">
        <v>366</v>
      </c>
      <c r="D97" s="54" t="s">
        <v>361</v>
      </c>
      <c r="E97" s="58">
        <f>'[2]Funkcni'!J94</f>
        <v>0</v>
      </c>
      <c r="F97" s="59">
        <f>'[2]Funkcni'!B94</f>
        <v>0</v>
      </c>
      <c r="G97" s="59">
        <f>'[2]Funkcni'!C94</f>
        <v>0</v>
      </c>
      <c r="H97" s="59">
        <f>'[2]Funkcni'!D94</f>
        <v>0</v>
      </c>
      <c r="I97" s="59">
        <f t="shared" si="2"/>
      </c>
      <c r="J97" s="60">
        <f t="shared" si="3"/>
      </c>
    </row>
    <row r="98" spans="1:10" ht="22.5" customHeight="1">
      <c r="A98" s="92"/>
      <c r="B98" s="57"/>
      <c r="C98" s="53">
        <v>368</v>
      </c>
      <c r="D98" s="54" t="s">
        <v>362</v>
      </c>
      <c r="E98" s="58">
        <f>'[2]Funkcni'!J95</f>
        <v>0</v>
      </c>
      <c r="F98" s="59">
        <f>'[2]Funkcni'!B95</f>
        <v>0</v>
      </c>
      <c r="G98" s="59">
        <f>'[2]Funkcni'!C95</f>
        <v>0</v>
      </c>
      <c r="H98" s="59">
        <f>'[2]Funkcni'!D95</f>
        <v>0</v>
      </c>
      <c r="I98" s="59">
        <f t="shared" si="2"/>
      </c>
      <c r="J98" s="60">
        <f t="shared" si="3"/>
      </c>
    </row>
    <row r="99" spans="1:10" ht="22.5" customHeight="1">
      <c r="A99" s="92"/>
      <c r="B99" s="57"/>
      <c r="C99" s="53">
        <v>369</v>
      </c>
      <c r="D99" s="54" t="s">
        <v>363</v>
      </c>
      <c r="E99" s="58">
        <f>'[2]Funkcni'!J96</f>
        <v>0</v>
      </c>
      <c r="F99" s="59">
        <f>'[2]Funkcni'!B96</f>
        <v>0</v>
      </c>
      <c r="G99" s="59">
        <f>'[2]Funkcni'!C96</f>
        <v>0</v>
      </c>
      <c r="H99" s="59">
        <f>'[2]Funkcni'!D96</f>
        <v>0</v>
      </c>
      <c r="I99" s="59">
        <f t="shared" si="2"/>
      </c>
      <c r="J99" s="60">
        <f t="shared" si="3"/>
      </c>
    </row>
    <row r="100" spans="1:11" s="67" customFormat="1" ht="19.5" customHeight="1">
      <c r="A100" s="82"/>
      <c r="B100" s="57">
        <v>36</v>
      </c>
      <c r="C100" s="62"/>
      <c r="D100" s="77" t="s">
        <v>364</v>
      </c>
      <c r="E100" s="78">
        <f>'[2]Funkcni'!J97</f>
        <v>0</v>
      </c>
      <c r="F100" s="79">
        <f>'[2]Funkcni'!B97</f>
        <v>0</v>
      </c>
      <c r="G100" s="79">
        <f>'[2]Funkcni'!C97</f>
        <v>0</v>
      </c>
      <c r="H100" s="79">
        <f>'[2]Funkcni'!D97</f>
        <v>0</v>
      </c>
      <c r="I100" s="79">
        <f t="shared" si="2"/>
      </c>
      <c r="J100" s="80">
        <f t="shared" si="3"/>
      </c>
      <c r="K100" s="17"/>
    </row>
    <row r="101" spans="1:10" ht="16.5" customHeight="1">
      <c r="A101" s="92"/>
      <c r="B101" s="57"/>
      <c r="C101" s="53">
        <v>371</v>
      </c>
      <c r="D101" s="54" t="s">
        <v>365</v>
      </c>
      <c r="E101" s="58">
        <f>'[2]Funkcni'!J98</f>
        <v>0</v>
      </c>
      <c r="F101" s="59">
        <f>'[2]Funkcni'!B98</f>
        <v>0</v>
      </c>
      <c r="G101" s="59">
        <f>'[2]Funkcni'!C98</f>
        <v>0</v>
      </c>
      <c r="H101" s="59">
        <f>'[2]Funkcni'!D98</f>
        <v>0</v>
      </c>
      <c r="I101" s="59">
        <f t="shared" si="2"/>
      </c>
      <c r="J101" s="60">
        <f t="shared" si="3"/>
      </c>
    </row>
    <row r="102" spans="1:10" ht="16.5" customHeight="1">
      <c r="A102" s="92"/>
      <c r="B102" s="57"/>
      <c r="C102" s="53">
        <v>372</v>
      </c>
      <c r="D102" s="54" t="s">
        <v>366</v>
      </c>
      <c r="E102" s="58">
        <f>'[2]Funkcni'!J99</f>
        <v>0</v>
      </c>
      <c r="F102" s="59">
        <f>'[2]Funkcni'!B99</f>
        <v>0</v>
      </c>
      <c r="G102" s="59">
        <f>'[2]Funkcni'!C99</f>
        <v>0</v>
      </c>
      <c r="H102" s="59">
        <f>'[2]Funkcni'!D99</f>
        <v>0</v>
      </c>
      <c r="I102" s="59">
        <f t="shared" si="2"/>
      </c>
      <c r="J102" s="60">
        <f t="shared" si="3"/>
      </c>
    </row>
    <row r="103" spans="1:10" ht="16.5" customHeight="1">
      <c r="A103" s="92"/>
      <c r="B103" s="57"/>
      <c r="C103" s="53">
        <v>373</v>
      </c>
      <c r="D103" s="54" t="s">
        <v>367</v>
      </c>
      <c r="E103" s="58">
        <f>'[2]Funkcni'!J100</f>
        <v>0</v>
      </c>
      <c r="F103" s="59">
        <f>'[2]Funkcni'!B100</f>
        <v>0</v>
      </c>
      <c r="G103" s="59">
        <f>'[2]Funkcni'!C100</f>
        <v>0</v>
      </c>
      <c r="H103" s="59">
        <f>'[2]Funkcni'!D100</f>
        <v>0</v>
      </c>
      <c r="I103" s="59">
        <f t="shared" si="2"/>
      </c>
      <c r="J103" s="60">
        <f t="shared" si="3"/>
      </c>
    </row>
    <row r="104" spans="1:10" ht="16.5" customHeight="1">
      <c r="A104" s="92"/>
      <c r="B104" s="57"/>
      <c r="C104" s="53">
        <v>374</v>
      </c>
      <c r="D104" s="54" t="s">
        <v>368</v>
      </c>
      <c r="E104" s="58">
        <f>'[2]Funkcni'!J101</f>
        <v>0</v>
      </c>
      <c r="F104" s="59">
        <f>'[2]Funkcni'!B101</f>
        <v>0</v>
      </c>
      <c r="G104" s="59">
        <f>'[2]Funkcni'!C101</f>
        <v>0</v>
      </c>
      <c r="H104" s="59">
        <f>'[2]Funkcni'!D101</f>
        <v>0</v>
      </c>
      <c r="I104" s="59">
        <f t="shared" si="2"/>
      </c>
      <c r="J104" s="60">
        <f t="shared" si="3"/>
      </c>
    </row>
    <row r="105" spans="1:10" ht="16.5" customHeight="1">
      <c r="A105" s="92"/>
      <c r="B105" s="57"/>
      <c r="C105" s="53">
        <v>375</v>
      </c>
      <c r="D105" s="54" t="s">
        <v>369</v>
      </c>
      <c r="E105" s="58">
        <f>'[2]Funkcni'!J102</f>
        <v>0</v>
      </c>
      <c r="F105" s="59">
        <f>'[2]Funkcni'!B102</f>
        <v>0</v>
      </c>
      <c r="G105" s="59">
        <f>'[2]Funkcni'!C102</f>
        <v>0</v>
      </c>
      <c r="H105" s="59">
        <f>'[2]Funkcni'!D102</f>
        <v>0</v>
      </c>
      <c r="I105" s="59">
        <f t="shared" si="2"/>
      </c>
      <c r="J105" s="60">
        <f t="shared" si="3"/>
      </c>
    </row>
    <row r="106" spans="1:10" ht="16.5" customHeight="1">
      <c r="A106" s="92"/>
      <c r="B106" s="57"/>
      <c r="C106" s="53">
        <v>376</v>
      </c>
      <c r="D106" s="54" t="s">
        <v>370</v>
      </c>
      <c r="E106" s="58">
        <f>'[2]Funkcni'!J103</f>
        <v>0</v>
      </c>
      <c r="F106" s="59">
        <f>'[2]Funkcni'!B103</f>
        <v>0</v>
      </c>
      <c r="G106" s="59">
        <f>'[2]Funkcni'!C103</f>
        <v>0</v>
      </c>
      <c r="H106" s="59">
        <f>'[2]Funkcni'!D103</f>
        <v>0</v>
      </c>
      <c r="I106" s="59">
        <f t="shared" si="2"/>
      </c>
      <c r="J106" s="60">
        <f t="shared" si="3"/>
      </c>
    </row>
    <row r="107" spans="1:10" ht="16.5" customHeight="1">
      <c r="A107" s="92"/>
      <c r="B107" s="57"/>
      <c r="C107" s="53">
        <v>377</v>
      </c>
      <c r="D107" s="54" t="s">
        <v>371</v>
      </c>
      <c r="E107" s="58">
        <f>'[2]Funkcni'!J104</f>
        <v>0</v>
      </c>
      <c r="F107" s="59">
        <f>'[2]Funkcni'!B104</f>
        <v>0</v>
      </c>
      <c r="G107" s="59">
        <f>'[2]Funkcni'!C104</f>
        <v>0</v>
      </c>
      <c r="H107" s="59">
        <f>'[2]Funkcni'!D104</f>
        <v>0</v>
      </c>
      <c r="I107" s="59">
        <f t="shared" si="2"/>
      </c>
      <c r="J107" s="60">
        <f t="shared" si="3"/>
      </c>
    </row>
    <row r="108" spans="1:10" ht="16.5" customHeight="1">
      <c r="A108" s="92"/>
      <c r="B108" s="57"/>
      <c r="C108" s="53">
        <v>378</v>
      </c>
      <c r="D108" s="54" t="s">
        <v>372</v>
      </c>
      <c r="E108" s="58">
        <f>'[2]Funkcni'!J105</f>
        <v>0</v>
      </c>
      <c r="F108" s="59">
        <f>'[2]Funkcni'!B105</f>
        <v>0</v>
      </c>
      <c r="G108" s="59">
        <f>'[2]Funkcni'!C105</f>
        <v>0</v>
      </c>
      <c r="H108" s="59">
        <f>'[2]Funkcni'!D105</f>
        <v>0</v>
      </c>
      <c r="I108" s="59">
        <f t="shared" si="2"/>
      </c>
      <c r="J108" s="60">
        <f t="shared" si="3"/>
      </c>
    </row>
    <row r="109" spans="1:10" ht="16.5" customHeight="1">
      <c r="A109" s="92"/>
      <c r="B109" s="57"/>
      <c r="C109" s="53">
        <v>379</v>
      </c>
      <c r="D109" s="54" t="s">
        <v>373</v>
      </c>
      <c r="E109" s="58">
        <f>'[2]Funkcni'!J106</f>
        <v>0</v>
      </c>
      <c r="F109" s="59">
        <f>'[2]Funkcni'!B106</f>
        <v>0</v>
      </c>
      <c r="G109" s="59">
        <f>'[2]Funkcni'!C106</f>
        <v>0</v>
      </c>
      <c r="H109" s="59">
        <f>'[2]Funkcni'!D106</f>
        <v>0</v>
      </c>
      <c r="I109" s="59">
        <f t="shared" si="2"/>
      </c>
      <c r="J109" s="60">
        <f t="shared" si="3"/>
      </c>
    </row>
    <row r="110" spans="1:11" s="67" customFormat="1" ht="19.5" customHeight="1">
      <c r="A110" s="82"/>
      <c r="B110" s="57">
        <v>37</v>
      </c>
      <c r="C110" s="62"/>
      <c r="D110" s="77" t="s">
        <v>374</v>
      </c>
      <c r="E110" s="78">
        <f>'[2]Funkcni'!J107</f>
        <v>0</v>
      </c>
      <c r="F110" s="79">
        <f>'[2]Funkcni'!B107</f>
        <v>0</v>
      </c>
      <c r="G110" s="79">
        <f>'[2]Funkcni'!C107</f>
        <v>0</v>
      </c>
      <c r="H110" s="79">
        <f>'[2]Funkcni'!D107</f>
        <v>0</v>
      </c>
      <c r="I110" s="79">
        <f t="shared" si="2"/>
      </c>
      <c r="J110" s="80">
        <f t="shared" si="3"/>
      </c>
      <c r="K110" s="17"/>
    </row>
    <row r="111" spans="1:10" ht="16.5" customHeight="1">
      <c r="A111" s="92"/>
      <c r="B111" s="57"/>
      <c r="C111" s="53">
        <v>380</v>
      </c>
      <c r="D111" s="54" t="s">
        <v>375</v>
      </c>
      <c r="E111" s="58">
        <f>'[2]Funkcni'!J108</f>
        <v>0</v>
      </c>
      <c r="F111" s="59">
        <f>'[2]Funkcni'!B108</f>
        <v>0</v>
      </c>
      <c r="G111" s="59">
        <f>'[2]Funkcni'!C108</f>
        <v>0</v>
      </c>
      <c r="H111" s="59">
        <f>'[2]Funkcni'!D108</f>
        <v>0</v>
      </c>
      <c r="I111" s="59">
        <f t="shared" si="2"/>
      </c>
      <c r="J111" s="60">
        <f t="shared" si="3"/>
      </c>
    </row>
    <row r="112" spans="1:10" ht="19.5" customHeight="1">
      <c r="A112" s="92"/>
      <c r="B112" s="57">
        <v>38</v>
      </c>
      <c r="C112" s="53"/>
      <c r="D112" s="98" t="s">
        <v>375</v>
      </c>
      <c r="E112" s="78">
        <f>'[2]Funkcni'!J109</f>
        <v>0</v>
      </c>
      <c r="F112" s="79">
        <f>'[2]Funkcni'!B109</f>
        <v>0</v>
      </c>
      <c r="G112" s="79">
        <f>'[2]Funkcni'!C109</f>
        <v>0</v>
      </c>
      <c r="H112" s="79">
        <f>'[2]Funkcni'!D109</f>
        <v>0</v>
      </c>
      <c r="I112" s="79">
        <f t="shared" si="2"/>
      </c>
      <c r="J112" s="80">
        <f t="shared" si="3"/>
      </c>
    </row>
    <row r="113" spans="1:10" ht="19.5" customHeight="1">
      <c r="A113" s="92"/>
      <c r="B113" s="57"/>
      <c r="C113" s="53">
        <v>390</v>
      </c>
      <c r="D113" s="54" t="s">
        <v>376</v>
      </c>
      <c r="E113" s="58">
        <f>'[2]Funkcni'!J110</f>
        <v>0</v>
      </c>
      <c r="F113" s="59">
        <f>'[2]Funkcni'!B110</f>
        <v>0</v>
      </c>
      <c r="G113" s="59">
        <f>'[2]Funkcni'!C110</f>
        <v>0</v>
      </c>
      <c r="H113" s="59">
        <f>'[2]Funkcni'!D110</f>
        <v>0</v>
      </c>
      <c r="I113" s="59">
        <f t="shared" si="2"/>
      </c>
      <c r="J113" s="60">
        <f t="shared" si="3"/>
      </c>
    </row>
    <row r="114" spans="1:10" ht="24">
      <c r="A114" s="92"/>
      <c r="B114" s="57">
        <v>39</v>
      </c>
      <c r="C114" s="53"/>
      <c r="D114" s="83" t="s">
        <v>376</v>
      </c>
      <c r="E114" s="84">
        <f>'[2]Funkcni'!J111</f>
        <v>0</v>
      </c>
      <c r="F114" s="85">
        <f>'[2]Funkcni'!B111</f>
        <v>0</v>
      </c>
      <c r="G114" s="85">
        <f>'[2]Funkcni'!C111</f>
        <v>0</v>
      </c>
      <c r="H114" s="85">
        <f>'[2]Funkcni'!D111</f>
        <v>0</v>
      </c>
      <c r="I114" s="85">
        <f t="shared" si="2"/>
      </c>
      <c r="J114" s="86">
        <f t="shared" si="3"/>
      </c>
    </row>
    <row r="115" spans="1:11" s="67" customFormat="1" ht="21.75" customHeight="1" thickBot="1">
      <c r="A115" s="87">
        <v>3</v>
      </c>
      <c r="B115" s="57"/>
      <c r="C115" s="62"/>
      <c r="D115" s="99" t="s">
        <v>377</v>
      </c>
      <c r="E115" s="100">
        <f>'[2]Funkcni'!J112</f>
        <v>0</v>
      </c>
      <c r="F115" s="101">
        <f>'[2]Funkcni'!B112</f>
        <v>0</v>
      </c>
      <c r="G115" s="101">
        <f>'[2]Funkcni'!C112</f>
        <v>0</v>
      </c>
      <c r="H115" s="101">
        <f>'[2]Funkcni'!D112</f>
        <v>0</v>
      </c>
      <c r="I115" s="101">
        <f t="shared" si="2"/>
      </c>
      <c r="J115" s="102">
        <f t="shared" si="3"/>
      </c>
      <c r="K115" s="17"/>
    </row>
    <row r="116" spans="1:10" ht="18" customHeight="1">
      <c r="A116" s="92"/>
      <c r="B116" s="57"/>
      <c r="C116" s="53">
        <v>411</v>
      </c>
      <c r="D116" s="54" t="s">
        <v>378</v>
      </c>
      <c r="E116" s="74">
        <f>'[2]Funkcni'!J113</f>
        <v>0</v>
      </c>
      <c r="F116" s="75">
        <f>'[2]Funkcni'!B113</f>
        <v>0</v>
      </c>
      <c r="G116" s="75">
        <f>'[2]Funkcni'!C113</f>
        <v>0</v>
      </c>
      <c r="H116" s="75">
        <f>'[2]Funkcni'!D113</f>
        <v>0</v>
      </c>
      <c r="I116" s="75">
        <f t="shared" si="2"/>
      </c>
      <c r="J116" s="76">
        <f t="shared" si="3"/>
      </c>
    </row>
    <row r="117" spans="1:10" ht="16.5" customHeight="1">
      <c r="A117" s="92"/>
      <c r="B117" s="57"/>
      <c r="C117" s="53">
        <v>412</v>
      </c>
      <c r="D117" s="54" t="s">
        <v>379</v>
      </c>
      <c r="E117" s="58">
        <f>'[2]Funkcni'!J114</f>
        <v>0</v>
      </c>
      <c r="F117" s="59">
        <f>'[2]Funkcni'!B114</f>
        <v>0</v>
      </c>
      <c r="G117" s="59">
        <f>'[2]Funkcni'!C114</f>
        <v>0</v>
      </c>
      <c r="H117" s="59">
        <f>'[2]Funkcni'!D114</f>
        <v>0</v>
      </c>
      <c r="I117" s="59">
        <f t="shared" si="2"/>
      </c>
      <c r="J117" s="60">
        <f t="shared" si="3"/>
      </c>
    </row>
    <row r="118" spans="1:10" ht="16.5" customHeight="1">
      <c r="A118" s="92"/>
      <c r="B118" s="57"/>
      <c r="C118" s="53">
        <v>413</v>
      </c>
      <c r="D118" s="54" t="s">
        <v>380</v>
      </c>
      <c r="E118" s="58">
        <f>'[2]Funkcni'!J115</f>
        <v>0</v>
      </c>
      <c r="F118" s="59">
        <f>'[2]Funkcni'!B115</f>
        <v>0</v>
      </c>
      <c r="G118" s="59">
        <f>'[2]Funkcni'!C115</f>
        <v>0</v>
      </c>
      <c r="H118" s="59">
        <f>'[2]Funkcni'!D115</f>
        <v>0</v>
      </c>
      <c r="I118" s="59">
        <f t="shared" si="2"/>
      </c>
      <c r="J118" s="60">
        <f t="shared" si="3"/>
      </c>
    </row>
    <row r="119" spans="1:10" ht="16.5" customHeight="1">
      <c r="A119" s="92"/>
      <c r="B119" s="57"/>
      <c r="C119" s="53">
        <v>414</v>
      </c>
      <c r="D119" s="54" t="s">
        <v>381</v>
      </c>
      <c r="E119" s="58">
        <f>'[2]Funkcni'!J116</f>
        <v>0</v>
      </c>
      <c r="F119" s="59">
        <f>'[2]Funkcni'!B116</f>
        <v>0</v>
      </c>
      <c r="G119" s="59">
        <f>'[2]Funkcni'!C116</f>
        <v>0</v>
      </c>
      <c r="H119" s="59">
        <f>'[2]Funkcni'!D116</f>
        <v>0</v>
      </c>
      <c r="I119" s="59">
        <f t="shared" si="2"/>
      </c>
      <c r="J119" s="60">
        <f t="shared" si="3"/>
      </c>
    </row>
    <row r="120" spans="1:10" ht="22.5" customHeight="1">
      <c r="A120" s="92"/>
      <c r="B120" s="57"/>
      <c r="C120" s="53">
        <v>415</v>
      </c>
      <c r="D120" s="54" t="s">
        <v>382</v>
      </c>
      <c r="E120" s="58">
        <f>'[2]Funkcni'!J117</f>
        <v>0</v>
      </c>
      <c r="F120" s="59">
        <f>'[2]Funkcni'!B117</f>
        <v>0</v>
      </c>
      <c r="G120" s="59">
        <f>'[2]Funkcni'!C117</f>
        <v>0</v>
      </c>
      <c r="H120" s="59">
        <f>'[2]Funkcni'!D117</f>
        <v>0</v>
      </c>
      <c r="I120" s="59">
        <f t="shared" si="2"/>
      </c>
      <c r="J120" s="60">
        <f t="shared" si="3"/>
      </c>
    </row>
    <row r="121" spans="1:10" ht="16.5" customHeight="1">
      <c r="A121" s="92"/>
      <c r="B121" s="57"/>
      <c r="C121" s="53">
        <v>416</v>
      </c>
      <c r="D121" s="54" t="s">
        <v>383</v>
      </c>
      <c r="E121" s="58">
        <f>'[2]Funkcni'!J118</f>
        <v>0</v>
      </c>
      <c r="F121" s="59">
        <f>'[2]Funkcni'!B118</f>
        <v>0</v>
      </c>
      <c r="G121" s="59">
        <f>'[2]Funkcni'!C118</f>
        <v>0</v>
      </c>
      <c r="H121" s="59">
        <f>'[2]Funkcni'!D118</f>
        <v>0</v>
      </c>
      <c r="I121" s="59">
        <f t="shared" si="2"/>
      </c>
      <c r="J121" s="60">
        <f t="shared" si="3"/>
      </c>
    </row>
    <row r="122" spans="1:10" ht="16.5" customHeight="1">
      <c r="A122" s="92"/>
      <c r="B122" s="57"/>
      <c r="C122" s="53">
        <v>417</v>
      </c>
      <c r="D122" s="54" t="s">
        <v>384</v>
      </c>
      <c r="E122" s="58">
        <f>'[2]Funkcni'!J119</f>
        <v>0</v>
      </c>
      <c r="F122" s="59">
        <f>'[2]Funkcni'!B119</f>
        <v>0</v>
      </c>
      <c r="G122" s="59">
        <f>'[2]Funkcni'!C119</f>
        <v>0</v>
      </c>
      <c r="H122" s="59">
        <f>'[2]Funkcni'!D119</f>
        <v>0</v>
      </c>
      <c r="I122" s="59">
        <f t="shared" si="2"/>
      </c>
      <c r="J122" s="60">
        <f t="shared" si="3"/>
      </c>
    </row>
    <row r="123" spans="1:10" ht="16.5" customHeight="1">
      <c r="A123" s="92"/>
      <c r="B123" s="57"/>
      <c r="C123" s="53">
        <v>418</v>
      </c>
      <c r="D123" s="54" t="s">
        <v>385</v>
      </c>
      <c r="E123" s="58">
        <f>'[2]Funkcni'!J120</f>
        <v>0</v>
      </c>
      <c r="F123" s="59">
        <f>'[2]Funkcni'!B120</f>
        <v>0</v>
      </c>
      <c r="G123" s="59">
        <f>'[2]Funkcni'!C120</f>
        <v>0</v>
      </c>
      <c r="H123" s="59">
        <f>'[2]Funkcni'!D120</f>
        <v>0</v>
      </c>
      <c r="I123" s="59">
        <f t="shared" si="2"/>
      </c>
      <c r="J123" s="60">
        <f t="shared" si="3"/>
      </c>
    </row>
    <row r="124" spans="1:10" ht="16.5" customHeight="1">
      <c r="A124" s="92"/>
      <c r="B124" s="57"/>
      <c r="C124" s="53">
        <v>419</v>
      </c>
      <c r="D124" s="54" t="s">
        <v>386</v>
      </c>
      <c r="E124" s="58">
        <f>'[2]Funkcni'!J121</f>
        <v>0</v>
      </c>
      <c r="F124" s="59">
        <f>'[2]Funkcni'!B121</f>
        <v>0</v>
      </c>
      <c r="G124" s="59">
        <f>'[2]Funkcni'!C121</f>
        <v>0</v>
      </c>
      <c r="H124" s="59">
        <f>'[2]Funkcni'!D121</f>
        <v>0</v>
      </c>
      <c r="I124" s="59">
        <f t="shared" si="2"/>
      </c>
      <c r="J124" s="60">
        <f t="shared" si="3"/>
      </c>
    </row>
    <row r="125" spans="1:11" s="67" customFormat="1" ht="19.5" customHeight="1">
      <c r="A125" s="82"/>
      <c r="B125" s="57">
        <v>41</v>
      </c>
      <c r="C125" s="62"/>
      <c r="D125" s="77" t="s">
        <v>387</v>
      </c>
      <c r="E125" s="78">
        <f>'[2]Funkcni'!J122</f>
        <v>0</v>
      </c>
      <c r="F125" s="79">
        <f>'[2]Funkcni'!B122</f>
        <v>0</v>
      </c>
      <c r="G125" s="79">
        <f>'[2]Funkcni'!C122</f>
        <v>0</v>
      </c>
      <c r="H125" s="79">
        <f>'[2]Funkcni'!D122</f>
        <v>0</v>
      </c>
      <c r="I125" s="79">
        <f t="shared" si="2"/>
      </c>
      <c r="J125" s="80">
        <f t="shared" si="3"/>
      </c>
      <c r="K125" s="17"/>
    </row>
    <row r="126" spans="1:10" ht="16.5" customHeight="1">
      <c r="A126" s="92"/>
      <c r="B126" s="57"/>
      <c r="C126" s="53">
        <v>421</v>
      </c>
      <c r="D126" s="54" t="s">
        <v>388</v>
      </c>
      <c r="E126" s="58">
        <f>'[2]Funkcni'!J123</f>
        <v>0</v>
      </c>
      <c r="F126" s="59">
        <f>'[2]Funkcni'!B123</f>
        <v>0</v>
      </c>
      <c r="G126" s="59">
        <f>'[2]Funkcni'!C123</f>
        <v>0</v>
      </c>
      <c r="H126" s="59">
        <f>'[2]Funkcni'!D123</f>
        <v>0</v>
      </c>
      <c r="I126" s="59">
        <f t="shared" si="2"/>
      </c>
      <c r="J126" s="60">
        <f t="shared" si="3"/>
      </c>
    </row>
    <row r="127" spans="1:10" ht="16.5" customHeight="1">
      <c r="A127" s="92"/>
      <c r="B127" s="57"/>
      <c r="C127" s="53">
        <v>422</v>
      </c>
      <c r="D127" s="54" t="s">
        <v>389</v>
      </c>
      <c r="E127" s="58">
        <f>'[2]Funkcni'!J124</f>
        <v>0</v>
      </c>
      <c r="F127" s="59">
        <f>'[2]Funkcni'!B124</f>
        <v>0</v>
      </c>
      <c r="G127" s="59">
        <f>'[2]Funkcni'!C124</f>
        <v>0</v>
      </c>
      <c r="H127" s="59">
        <f>'[2]Funkcni'!D124</f>
        <v>0</v>
      </c>
      <c r="I127" s="59">
        <f t="shared" si="2"/>
      </c>
      <c r="J127" s="60">
        <f t="shared" si="3"/>
      </c>
    </row>
    <row r="128" spans="1:10" ht="22.5" customHeight="1">
      <c r="A128" s="92"/>
      <c r="B128" s="57"/>
      <c r="C128" s="53">
        <v>423</v>
      </c>
      <c r="D128" s="54" t="s">
        <v>390</v>
      </c>
      <c r="E128" s="58">
        <f>'[2]Funkcni'!J125</f>
        <v>0</v>
      </c>
      <c r="F128" s="59">
        <f>'[2]Funkcni'!B125</f>
        <v>0</v>
      </c>
      <c r="G128" s="59">
        <f>'[2]Funkcni'!C125</f>
        <v>0</v>
      </c>
      <c r="H128" s="59">
        <f>'[2]Funkcni'!D125</f>
        <v>0</v>
      </c>
      <c r="I128" s="59">
        <f t="shared" si="2"/>
      </c>
      <c r="J128" s="60">
        <f t="shared" si="3"/>
      </c>
    </row>
    <row r="129" spans="1:10" ht="16.5" customHeight="1">
      <c r="A129" s="92"/>
      <c r="B129" s="57"/>
      <c r="C129" s="53">
        <v>424</v>
      </c>
      <c r="D129" s="54" t="s">
        <v>391</v>
      </c>
      <c r="E129" s="58">
        <f>'[2]Funkcni'!J126</f>
        <v>0</v>
      </c>
      <c r="F129" s="59">
        <f>'[2]Funkcni'!B126</f>
        <v>0</v>
      </c>
      <c r="G129" s="59">
        <f>'[2]Funkcni'!C126</f>
        <v>0</v>
      </c>
      <c r="H129" s="59">
        <f>'[2]Funkcni'!D126</f>
        <v>0</v>
      </c>
      <c r="I129" s="59">
        <f t="shared" si="2"/>
      </c>
      <c r="J129" s="60">
        <f t="shared" si="3"/>
      </c>
    </row>
    <row r="130" spans="1:10" ht="16.5" customHeight="1">
      <c r="A130" s="92"/>
      <c r="B130" s="57"/>
      <c r="C130" s="53">
        <v>425</v>
      </c>
      <c r="D130" s="54" t="s">
        <v>392</v>
      </c>
      <c r="E130" s="58">
        <f>'[2]Funkcni'!J127</f>
        <v>0</v>
      </c>
      <c r="F130" s="59">
        <f>'[2]Funkcni'!B127</f>
        <v>0</v>
      </c>
      <c r="G130" s="59">
        <f>'[2]Funkcni'!C127</f>
        <v>0</v>
      </c>
      <c r="H130" s="59">
        <f>'[2]Funkcni'!D127</f>
        <v>0</v>
      </c>
      <c r="I130" s="59">
        <f t="shared" si="2"/>
      </c>
      <c r="J130" s="60">
        <f t="shared" si="3"/>
      </c>
    </row>
    <row r="131" spans="1:10" ht="16.5" customHeight="1">
      <c r="A131" s="92"/>
      <c r="B131" s="57"/>
      <c r="C131" s="53">
        <v>428</v>
      </c>
      <c r="D131" s="54" t="s">
        <v>393</v>
      </c>
      <c r="E131" s="58">
        <f>'[2]Funkcni'!J128</f>
        <v>0</v>
      </c>
      <c r="F131" s="59">
        <f>'[2]Funkcni'!B128</f>
        <v>0</v>
      </c>
      <c r="G131" s="59">
        <f>'[2]Funkcni'!C128</f>
        <v>0</v>
      </c>
      <c r="H131" s="59">
        <f>'[2]Funkcni'!D128</f>
        <v>0</v>
      </c>
      <c r="I131" s="59">
        <f t="shared" si="2"/>
      </c>
      <c r="J131" s="60">
        <f t="shared" si="3"/>
      </c>
    </row>
    <row r="132" spans="1:11" s="67" customFormat="1" ht="19.5" customHeight="1">
      <c r="A132" s="82"/>
      <c r="B132" s="57">
        <v>42</v>
      </c>
      <c r="C132" s="62"/>
      <c r="D132" s="77" t="s">
        <v>394</v>
      </c>
      <c r="E132" s="78">
        <f>'[2]Funkcni'!J129</f>
        <v>0</v>
      </c>
      <c r="F132" s="79">
        <f>'[2]Funkcni'!B129</f>
        <v>0</v>
      </c>
      <c r="G132" s="79">
        <f>'[2]Funkcni'!C129</f>
        <v>0</v>
      </c>
      <c r="H132" s="79">
        <f>'[2]Funkcni'!D129</f>
        <v>0</v>
      </c>
      <c r="I132" s="79">
        <f t="shared" si="2"/>
      </c>
      <c r="J132" s="80">
        <f t="shared" si="3"/>
      </c>
      <c r="K132" s="17"/>
    </row>
    <row r="133" spans="1:10" ht="16.5" customHeight="1">
      <c r="A133" s="92"/>
      <c r="B133" s="57"/>
      <c r="C133" s="53">
        <v>431</v>
      </c>
      <c r="D133" s="54" t="s">
        <v>395</v>
      </c>
      <c r="E133" s="58">
        <f>'[2]Funkcni'!J130</f>
        <v>0</v>
      </c>
      <c r="F133" s="59">
        <f>'[2]Funkcni'!B130</f>
        <v>0</v>
      </c>
      <c r="G133" s="59">
        <f>'[2]Funkcni'!C130</f>
        <v>0</v>
      </c>
      <c r="H133" s="59">
        <f>'[2]Funkcni'!D130</f>
        <v>0</v>
      </c>
      <c r="I133" s="59">
        <f t="shared" si="2"/>
      </c>
      <c r="J133" s="60">
        <f t="shared" si="3"/>
      </c>
    </row>
    <row r="134" spans="1:10" ht="16.5" customHeight="1">
      <c r="A134" s="92"/>
      <c r="B134" s="57"/>
      <c r="C134" s="53">
        <v>432</v>
      </c>
      <c r="D134" s="54" t="s">
        <v>396</v>
      </c>
      <c r="E134" s="58">
        <f>'[2]Funkcni'!J131</f>
        <v>0</v>
      </c>
      <c r="F134" s="59">
        <f>'[2]Funkcni'!B131</f>
        <v>0</v>
      </c>
      <c r="G134" s="59">
        <f>'[2]Funkcni'!C131</f>
        <v>0</v>
      </c>
      <c r="H134" s="59">
        <f>'[2]Funkcni'!D131</f>
        <v>0</v>
      </c>
      <c r="I134" s="59">
        <f t="shared" si="2"/>
      </c>
      <c r="J134" s="60">
        <f t="shared" si="3"/>
      </c>
    </row>
    <row r="135" spans="1:10" ht="16.5" customHeight="1">
      <c r="A135" s="92"/>
      <c r="B135" s="57"/>
      <c r="C135" s="53">
        <v>433</v>
      </c>
      <c r="D135" s="54" t="s">
        <v>397</v>
      </c>
      <c r="E135" s="58">
        <f>'[2]Funkcni'!J132</f>
        <v>0</v>
      </c>
      <c r="F135" s="59">
        <f>'[2]Funkcni'!B132</f>
        <v>0</v>
      </c>
      <c r="G135" s="59">
        <f>'[2]Funkcni'!C132</f>
        <v>0</v>
      </c>
      <c r="H135" s="59">
        <f>'[2]Funkcni'!D132</f>
        <v>0</v>
      </c>
      <c r="I135" s="59">
        <f t="shared" si="2"/>
      </c>
      <c r="J135" s="60">
        <f t="shared" si="3"/>
      </c>
    </row>
    <row r="136" spans="1:10" ht="16.5" customHeight="1">
      <c r="A136" s="92"/>
      <c r="B136" s="57"/>
      <c r="C136" s="53">
        <v>434</v>
      </c>
      <c r="D136" s="54" t="s">
        <v>398</v>
      </c>
      <c r="E136" s="58">
        <f>'[2]Funkcni'!J133</f>
        <v>0</v>
      </c>
      <c r="F136" s="59">
        <f>'[2]Funkcni'!B133</f>
        <v>0</v>
      </c>
      <c r="G136" s="59">
        <f>'[2]Funkcni'!C133</f>
        <v>0</v>
      </c>
      <c r="H136" s="59">
        <f>'[2]Funkcni'!D133</f>
        <v>0</v>
      </c>
      <c r="I136" s="59">
        <f t="shared" si="2"/>
      </c>
      <c r="J136" s="60">
        <f t="shared" si="3"/>
      </c>
    </row>
    <row r="137" spans="1:10" ht="16.5" customHeight="1">
      <c r="A137" s="92"/>
      <c r="B137" s="57"/>
      <c r="C137" s="53">
        <v>435</v>
      </c>
      <c r="D137" s="54" t="s">
        <v>399</v>
      </c>
      <c r="E137" s="58">
        <f>'[2]Funkcni'!J134</f>
        <v>0</v>
      </c>
      <c r="F137" s="59">
        <f>'[2]Funkcni'!B134</f>
        <v>0</v>
      </c>
      <c r="G137" s="59">
        <f>'[2]Funkcni'!C134</f>
        <v>0</v>
      </c>
      <c r="H137" s="59">
        <f>'[2]Funkcni'!D134</f>
        <v>0</v>
      </c>
      <c r="I137" s="59">
        <f t="shared" si="2"/>
      </c>
      <c r="J137" s="60">
        <f t="shared" si="3"/>
      </c>
    </row>
    <row r="138" spans="1:10" ht="22.5" customHeight="1">
      <c r="A138" s="92"/>
      <c r="B138" s="57"/>
      <c r="C138" s="53">
        <v>436</v>
      </c>
      <c r="D138" s="54" t="s">
        <v>400</v>
      </c>
      <c r="E138" s="58">
        <f>'[2]Funkcni'!J135</f>
        <v>0</v>
      </c>
      <c r="F138" s="59">
        <f>'[2]Funkcni'!B135</f>
        <v>0</v>
      </c>
      <c r="G138" s="59">
        <f>'[2]Funkcni'!C135</f>
        <v>0</v>
      </c>
      <c r="H138" s="59">
        <f>'[2]Funkcni'!D135</f>
        <v>0</v>
      </c>
      <c r="I138" s="59">
        <f t="shared" si="2"/>
      </c>
      <c r="J138" s="60">
        <f t="shared" si="3"/>
      </c>
    </row>
    <row r="139" spans="1:10" ht="16.5" customHeight="1">
      <c r="A139" s="92"/>
      <c r="B139" s="57"/>
      <c r="C139" s="53">
        <v>437</v>
      </c>
      <c r="D139" s="54" t="s">
        <v>401</v>
      </c>
      <c r="E139" s="58">
        <f>'[2]Funkcni'!J136</f>
        <v>0</v>
      </c>
      <c r="F139" s="59">
        <f>'[2]Funkcni'!B136</f>
        <v>0</v>
      </c>
      <c r="G139" s="59">
        <f>'[2]Funkcni'!C136</f>
        <v>0</v>
      </c>
      <c r="H139" s="59">
        <f>'[2]Funkcni'!D136</f>
        <v>0</v>
      </c>
      <c r="I139" s="59">
        <f aca="true" t="shared" si="4" ref="I139:I199">IF(G139=0,"",H139/G139*100)</f>
      </c>
      <c r="J139" s="60">
        <f aca="true" t="shared" si="5" ref="J139:J199">IF(E139=0,"",H139/E139*100)</f>
      </c>
    </row>
    <row r="140" spans="1:10" ht="22.5" customHeight="1">
      <c r="A140" s="92"/>
      <c r="B140" s="57"/>
      <c r="C140" s="53">
        <v>438</v>
      </c>
      <c r="D140" s="54" t="s">
        <v>402</v>
      </c>
      <c r="E140" s="58">
        <f>'[2]Funkcni'!J137</f>
        <v>0</v>
      </c>
      <c r="F140" s="59">
        <f>'[2]Funkcni'!B137</f>
        <v>0</v>
      </c>
      <c r="G140" s="59">
        <f>'[2]Funkcni'!C137</f>
        <v>0</v>
      </c>
      <c r="H140" s="59">
        <f>'[2]Funkcni'!D137</f>
        <v>0</v>
      </c>
      <c r="I140" s="59">
        <f t="shared" si="4"/>
      </c>
      <c r="J140" s="60">
        <f t="shared" si="5"/>
      </c>
    </row>
    <row r="141" spans="1:10" ht="16.5" customHeight="1">
      <c r="A141" s="92"/>
      <c r="B141" s="57"/>
      <c r="C141" s="53">
        <v>439</v>
      </c>
      <c r="D141" s="54" t="s">
        <v>269</v>
      </c>
      <c r="E141" s="58">
        <f>'[2]Funkcni'!J138</f>
        <v>0</v>
      </c>
      <c r="F141" s="59">
        <f>'[2]Funkcni'!B138</f>
        <v>0</v>
      </c>
      <c r="G141" s="59">
        <f>'[2]Funkcni'!C138</f>
        <v>0</v>
      </c>
      <c r="H141" s="59">
        <f>'[2]Funkcni'!D138</f>
        <v>0</v>
      </c>
      <c r="I141" s="59">
        <f t="shared" si="4"/>
      </c>
      <c r="J141" s="60">
        <f t="shared" si="5"/>
      </c>
    </row>
    <row r="142" spans="1:11" s="67" customFormat="1" ht="24" customHeight="1">
      <c r="A142" s="82"/>
      <c r="B142" s="57">
        <v>43</v>
      </c>
      <c r="C142" s="62"/>
      <c r="D142" s="83" t="s">
        <v>403</v>
      </c>
      <c r="E142" s="84">
        <f>'[2]Funkcni'!J139</f>
        <v>0</v>
      </c>
      <c r="F142" s="85">
        <f>'[2]Funkcni'!B139</f>
        <v>0</v>
      </c>
      <c r="G142" s="85">
        <f>'[2]Funkcni'!C139</f>
        <v>0</v>
      </c>
      <c r="H142" s="85">
        <f>'[2]Funkcni'!D139</f>
        <v>0</v>
      </c>
      <c r="I142" s="85">
        <f t="shared" si="4"/>
      </c>
      <c r="J142" s="86">
        <f t="shared" si="5"/>
      </c>
      <c r="K142" s="17"/>
    </row>
    <row r="143" spans="1:11" s="67" customFormat="1" ht="30" customHeight="1" thickBot="1">
      <c r="A143" s="87">
        <v>4</v>
      </c>
      <c r="B143" s="57"/>
      <c r="C143" s="62"/>
      <c r="D143" s="99" t="s">
        <v>404</v>
      </c>
      <c r="E143" s="89">
        <f>'[2]Funkcni'!J140</f>
        <v>0</v>
      </c>
      <c r="F143" s="90">
        <f>'[2]Funkcni'!B140</f>
        <v>0</v>
      </c>
      <c r="G143" s="90">
        <f>'[2]Funkcni'!C140</f>
        <v>0</v>
      </c>
      <c r="H143" s="90">
        <f>'[2]Funkcni'!D140</f>
        <v>0</v>
      </c>
      <c r="I143" s="90">
        <f t="shared" si="4"/>
      </c>
      <c r="J143" s="91">
        <f t="shared" si="5"/>
      </c>
      <c r="K143" s="17"/>
    </row>
    <row r="144" spans="1:10" ht="18" customHeight="1">
      <c r="A144" s="92"/>
      <c r="B144" s="57"/>
      <c r="C144" s="53">
        <v>511</v>
      </c>
      <c r="D144" s="54" t="s">
        <v>405</v>
      </c>
      <c r="E144" s="74">
        <f>'[2]Funkcni'!J141</f>
        <v>0</v>
      </c>
      <c r="F144" s="75">
        <f>'[2]Funkcni'!B141</f>
        <v>0</v>
      </c>
      <c r="G144" s="75">
        <f>'[2]Funkcni'!C141</f>
        <v>0</v>
      </c>
      <c r="H144" s="75">
        <f>'[2]Funkcni'!D141</f>
        <v>0</v>
      </c>
      <c r="I144" s="75">
        <f t="shared" si="4"/>
      </c>
      <c r="J144" s="76">
        <f t="shared" si="5"/>
      </c>
    </row>
    <row r="145" spans="1:10" ht="16.5" customHeight="1">
      <c r="A145" s="92"/>
      <c r="B145" s="57"/>
      <c r="C145" s="53">
        <v>516</v>
      </c>
      <c r="D145" s="54" t="s">
        <v>406</v>
      </c>
      <c r="E145" s="58">
        <f>'[2]Funkcni'!J142</f>
        <v>0</v>
      </c>
      <c r="F145" s="59">
        <f>'[2]Funkcni'!B142</f>
        <v>0</v>
      </c>
      <c r="G145" s="59">
        <f>'[2]Funkcni'!C142</f>
        <v>0</v>
      </c>
      <c r="H145" s="59">
        <f>'[2]Funkcni'!D142</f>
        <v>0</v>
      </c>
      <c r="I145" s="59">
        <f t="shared" si="4"/>
      </c>
      <c r="J145" s="60">
        <f t="shared" si="5"/>
      </c>
    </row>
    <row r="146" spans="1:10" ht="16.5" customHeight="1">
      <c r="A146" s="92"/>
      <c r="B146" s="57"/>
      <c r="C146" s="53">
        <v>517</v>
      </c>
      <c r="D146" s="54" t="s">
        <v>407</v>
      </c>
      <c r="E146" s="58">
        <f>'[2]Funkcni'!J143</f>
        <v>0</v>
      </c>
      <c r="F146" s="59">
        <f>'[2]Funkcni'!B143</f>
        <v>0</v>
      </c>
      <c r="G146" s="59">
        <f>'[2]Funkcni'!C143</f>
        <v>0</v>
      </c>
      <c r="H146" s="59">
        <f>'[2]Funkcni'!D143</f>
        <v>0</v>
      </c>
      <c r="I146" s="59">
        <f t="shared" si="4"/>
      </c>
      <c r="J146" s="60">
        <f t="shared" si="5"/>
      </c>
    </row>
    <row r="147" spans="1:10" ht="16.5" customHeight="1">
      <c r="A147" s="92"/>
      <c r="B147" s="57"/>
      <c r="C147" s="53">
        <v>518</v>
      </c>
      <c r="D147" s="54" t="s">
        <v>408</v>
      </c>
      <c r="E147" s="58">
        <f>'[2]Funkcni'!J144</f>
        <v>0</v>
      </c>
      <c r="F147" s="59">
        <f>'[2]Funkcni'!B144</f>
        <v>0</v>
      </c>
      <c r="G147" s="59">
        <f>'[2]Funkcni'!C144</f>
        <v>0</v>
      </c>
      <c r="H147" s="59">
        <f>'[2]Funkcni'!D144</f>
        <v>0</v>
      </c>
      <c r="I147" s="59">
        <f t="shared" si="4"/>
      </c>
      <c r="J147" s="60">
        <f t="shared" si="5"/>
      </c>
    </row>
    <row r="148" spans="1:10" ht="16.5" customHeight="1">
      <c r="A148" s="92"/>
      <c r="B148" s="57"/>
      <c r="C148" s="53">
        <v>519</v>
      </c>
      <c r="D148" s="54" t="s">
        <v>409</v>
      </c>
      <c r="E148" s="58">
        <f>'[2]Funkcni'!J145</f>
        <v>0</v>
      </c>
      <c r="F148" s="59">
        <f>'[2]Funkcni'!B145</f>
        <v>0</v>
      </c>
      <c r="G148" s="59">
        <f>'[2]Funkcni'!C145</f>
        <v>0</v>
      </c>
      <c r="H148" s="59">
        <f>'[2]Funkcni'!D145</f>
        <v>0</v>
      </c>
      <c r="I148" s="59">
        <f t="shared" si="4"/>
      </c>
      <c r="J148" s="60">
        <f t="shared" si="5"/>
      </c>
    </row>
    <row r="149" spans="1:11" s="67" customFormat="1" ht="19.5" customHeight="1">
      <c r="A149" s="82"/>
      <c r="B149" s="57">
        <v>51</v>
      </c>
      <c r="C149" s="62"/>
      <c r="D149" s="77" t="s">
        <v>410</v>
      </c>
      <c r="E149" s="78">
        <f>'[2]Funkcni'!J146</f>
        <v>0</v>
      </c>
      <c r="F149" s="79">
        <f>'[2]Funkcni'!B146</f>
        <v>0</v>
      </c>
      <c r="G149" s="79">
        <f>'[2]Funkcni'!C146</f>
        <v>0</v>
      </c>
      <c r="H149" s="79">
        <f>'[2]Funkcni'!D146</f>
        <v>0</v>
      </c>
      <c r="I149" s="79">
        <f t="shared" si="4"/>
      </c>
      <c r="J149" s="80">
        <f t="shared" si="5"/>
      </c>
      <c r="K149" s="17"/>
    </row>
    <row r="150" spans="1:10" ht="16.5" customHeight="1">
      <c r="A150" s="92"/>
      <c r="B150" s="57"/>
      <c r="C150" s="53">
        <v>521</v>
      </c>
      <c r="D150" s="54" t="s">
        <v>411</v>
      </c>
      <c r="E150" s="58">
        <f>'[2]Funkcni'!J147</f>
        <v>0</v>
      </c>
      <c r="F150" s="59">
        <f>'[2]Funkcni'!B147</f>
        <v>0</v>
      </c>
      <c r="G150" s="59">
        <f>'[2]Funkcni'!C147</f>
        <v>0</v>
      </c>
      <c r="H150" s="59">
        <f>'[2]Funkcni'!D147</f>
        <v>0</v>
      </c>
      <c r="I150" s="59">
        <f t="shared" si="4"/>
      </c>
      <c r="J150" s="60">
        <f t="shared" si="5"/>
      </c>
    </row>
    <row r="151" spans="1:10" ht="16.5" customHeight="1">
      <c r="A151" s="92"/>
      <c r="B151" s="57"/>
      <c r="C151" s="53">
        <v>522</v>
      </c>
      <c r="D151" s="54" t="s">
        <v>412</v>
      </c>
      <c r="E151" s="58">
        <f>'[2]Funkcni'!J148</f>
        <v>0</v>
      </c>
      <c r="F151" s="59">
        <f>'[2]Funkcni'!B148</f>
        <v>0</v>
      </c>
      <c r="G151" s="59">
        <f>'[2]Funkcni'!C148</f>
        <v>0</v>
      </c>
      <c r="H151" s="59">
        <f>'[2]Funkcni'!D148</f>
        <v>0</v>
      </c>
      <c r="I151" s="59">
        <f t="shared" si="4"/>
      </c>
      <c r="J151" s="60">
        <f t="shared" si="5"/>
      </c>
    </row>
    <row r="152" spans="1:10" ht="16.5" customHeight="1">
      <c r="A152" s="92"/>
      <c r="B152" s="57"/>
      <c r="C152" s="53">
        <v>526</v>
      </c>
      <c r="D152" s="54" t="s">
        <v>413</v>
      </c>
      <c r="E152" s="58">
        <f>'[2]Funkcni'!J149</f>
        <v>0</v>
      </c>
      <c r="F152" s="59">
        <f>'[2]Funkcni'!B149</f>
        <v>0</v>
      </c>
      <c r="G152" s="59">
        <f>'[2]Funkcni'!C149</f>
        <v>0</v>
      </c>
      <c r="H152" s="59">
        <f>'[2]Funkcni'!D149</f>
        <v>0</v>
      </c>
      <c r="I152" s="59">
        <f t="shared" si="4"/>
      </c>
      <c r="J152" s="60">
        <f t="shared" si="5"/>
      </c>
    </row>
    <row r="153" spans="1:10" ht="16.5" customHeight="1">
      <c r="A153" s="92"/>
      <c r="B153" s="57"/>
      <c r="C153" s="53">
        <v>527</v>
      </c>
      <c r="D153" s="54" t="s">
        <v>414</v>
      </c>
      <c r="E153" s="58">
        <f>'[2]Funkcni'!J150</f>
        <v>0</v>
      </c>
      <c r="F153" s="59">
        <f>'[2]Funkcni'!B150</f>
        <v>0</v>
      </c>
      <c r="G153" s="59">
        <f>'[2]Funkcni'!C150</f>
        <v>0</v>
      </c>
      <c r="H153" s="59">
        <f>'[2]Funkcni'!D150</f>
        <v>0</v>
      </c>
      <c r="I153" s="59">
        <f t="shared" si="4"/>
      </c>
      <c r="J153" s="60">
        <f t="shared" si="5"/>
      </c>
    </row>
    <row r="154" spans="1:10" ht="22.5" customHeight="1">
      <c r="A154" s="92"/>
      <c r="B154" s="57"/>
      <c r="C154" s="53">
        <v>528</v>
      </c>
      <c r="D154" s="54" t="s">
        <v>415</v>
      </c>
      <c r="E154" s="58">
        <f>'[2]Funkcni'!J151</f>
        <v>0</v>
      </c>
      <c r="F154" s="59">
        <f>'[2]Funkcni'!B151</f>
        <v>0</v>
      </c>
      <c r="G154" s="59">
        <f>'[2]Funkcni'!C151</f>
        <v>0</v>
      </c>
      <c r="H154" s="59">
        <f>'[2]Funkcni'!D151</f>
        <v>0</v>
      </c>
      <c r="I154" s="59">
        <f t="shared" si="4"/>
      </c>
      <c r="J154" s="60">
        <f t="shared" si="5"/>
      </c>
    </row>
    <row r="155" spans="1:10" ht="16.5" customHeight="1">
      <c r="A155" s="92"/>
      <c r="B155" s="57"/>
      <c r="C155" s="53">
        <v>529</v>
      </c>
      <c r="D155" s="54" t="s">
        <v>416</v>
      </c>
      <c r="E155" s="58">
        <f>'[2]Funkcni'!J152</f>
        <v>0</v>
      </c>
      <c r="F155" s="59">
        <f>'[2]Funkcni'!B152</f>
        <v>0</v>
      </c>
      <c r="G155" s="59">
        <f>'[2]Funkcni'!C152</f>
        <v>0</v>
      </c>
      <c r="H155" s="59">
        <f>'[2]Funkcni'!D152</f>
        <v>0</v>
      </c>
      <c r="I155" s="59">
        <f t="shared" si="4"/>
      </c>
      <c r="J155" s="60">
        <f t="shared" si="5"/>
      </c>
    </row>
    <row r="156" spans="1:11" s="67" customFormat="1" ht="19.5" customHeight="1">
      <c r="A156" s="82"/>
      <c r="B156" s="57">
        <v>52</v>
      </c>
      <c r="C156" s="62"/>
      <c r="D156" s="77" t="s">
        <v>417</v>
      </c>
      <c r="E156" s="78">
        <f>'[2]Funkcni'!J153</f>
        <v>0</v>
      </c>
      <c r="F156" s="79">
        <f>'[2]Funkcni'!B153</f>
        <v>0</v>
      </c>
      <c r="G156" s="79">
        <f>'[2]Funkcni'!C153</f>
        <v>0</v>
      </c>
      <c r="H156" s="79">
        <f>'[2]Funkcni'!D153</f>
        <v>0</v>
      </c>
      <c r="I156" s="79">
        <f t="shared" si="4"/>
      </c>
      <c r="J156" s="80">
        <f t="shared" si="5"/>
      </c>
      <c r="K156" s="17"/>
    </row>
    <row r="157" spans="1:10" ht="16.5" customHeight="1">
      <c r="A157" s="92"/>
      <c r="B157" s="57"/>
      <c r="C157" s="53">
        <v>531</v>
      </c>
      <c r="D157" s="54" t="s">
        <v>418</v>
      </c>
      <c r="E157" s="58">
        <f>'[2]Funkcni'!J154</f>
        <v>0</v>
      </c>
      <c r="F157" s="59">
        <f>'[2]Funkcni'!B154</f>
        <v>0</v>
      </c>
      <c r="G157" s="59">
        <f>'[2]Funkcni'!C154</f>
        <v>0</v>
      </c>
      <c r="H157" s="59">
        <f>'[2]Funkcni'!D154</f>
        <v>0</v>
      </c>
      <c r="I157" s="59">
        <f t="shared" si="4"/>
      </c>
      <c r="J157" s="60">
        <f t="shared" si="5"/>
      </c>
    </row>
    <row r="158" spans="1:10" ht="22.5" customHeight="1">
      <c r="A158" s="92"/>
      <c r="B158" s="57"/>
      <c r="C158" s="95" t="s">
        <v>419</v>
      </c>
      <c r="D158" s="54" t="s">
        <v>420</v>
      </c>
      <c r="E158" s="58">
        <f>'[2]Funkcni'!J155</f>
        <v>0</v>
      </c>
      <c r="F158" s="59">
        <f>'[2]Funkcni'!B155</f>
        <v>0</v>
      </c>
      <c r="G158" s="59">
        <f>'[2]Funkcni'!C155</f>
        <v>0</v>
      </c>
      <c r="H158" s="59">
        <f>'[2]Funkcni'!D155</f>
        <v>0</v>
      </c>
      <c r="I158" s="59">
        <f t="shared" si="4"/>
      </c>
      <c r="J158" s="60">
        <f t="shared" si="5"/>
      </c>
    </row>
    <row r="159" spans="1:10" ht="16.5" customHeight="1">
      <c r="A159" s="92"/>
      <c r="B159" s="57"/>
      <c r="C159" s="53">
        <v>538</v>
      </c>
      <c r="D159" s="54" t="s">
        <v>421</v>
      </c>
      <c r="E159" s="58">
        <f>'[2]Funkcni'!J156</f>
        <v>0</v>
      </c>
      <c r="F159" s="59">
        <f>'[2]Funkcni'!B156</f>
        <v>0</v>
      </c>
      <c r="G159" s="59">
        <f>'[2]Funkcni'!C156</f>
        <v>0</v>
      </c>
      <c r="H159" s="59">
        <f>'[2]Funkcni'!D156</f>
        <v>0</v>
      </c>
      <c r="I159" s="59">
        <f t="shared" si="4"/>
      </c>
      <c r="J159" s="60">
        <f t="shared" si="5"/>
      </c>
    </row>
    <row r="160" spans="1:10" ht="16.5" customHeight="1">
      <c r="A160" s="92"/>
      <c r="B160" s="57"/>
      <c r="C160" s="53">
        <v>539</v>
      </c>
      <c r="D160" s="103" t="s">
        <v>422</v>
      </c>
      <c r="E160" s="58">
        <f>'[2]Funkcni'!J157</f>
        <v>0</v>
      </c>
      <c r="F160" s="59">
        <f>'[2]Funkcni'!B157</f>
        <v>0</v>
      </c>
      <c r="G160" s="59">
        <f>'[2]Funkcni'!C157</f>
        <v>0</v>
      </c>
      <c r="H160" s="59">
        <f>'[2]Funkcni'!D157</f>
        <v>0</v>
      </c>
      <c r="I160" s="59">
        <f t="shared" si="4"/>
      </c>
      <c r="J160" s="60">
        <f t="shared" si="5"/>
      </c>
    </row>
    <row r="161" spans="1:11" s="67" customFormat="1" ht="19.5" customHeight="1">
      <c r="A161" s="82"/>
      <c r="B161" s="57">
        <v>53</v>
      </c>
      <c r="C161" s="62"/>
      <c r="D161" s="104" t="s">
        <v>423</v>
      </c>
      <c r="E161" s="78">
        <f>'[2]Funkcni'!J158</f>
        <v>0</v>
      </c>
      <c r="F161" s="79">
        <f>'[2]Funkcni'!B158</f>
        <v>0</v>
      </c>
      <c r="G161" s="79">
        <f>'[2]Funkcni'!C158</f>
        <v>0</v>
      </c>
      <c r="H161" s="79">
        <f>'[2]Funkcni'!D158</f>
        <v>0</v>
      </c>
      <c r="I161" s="79">
        <f t="shared" si="4"/>
      </c>
      <c r="J161" s="80">
        <f t="shared" si="5"/>
      </c>
      <c r="K161" s="17"/>
    </row>
    <row r="162" spans="1:10" ht="16.5" customHeight="1">
      <c r="A162" s="92"/>
      <c r="B162" s="57"/>
      <c r="C162" s="53">
        <v>541</v>
      </c>
      <c r="D162" s="54" t="s">
        <v>424</v>
      </c>
      <c r="E162" s="58">
        <f>'[2]Funkcni'!J159</f>
        <v>0</v>
      </c>
      <c r="F162" s="59">
        <f>'[2]Funkcni'!B159</f>
        <v>0</v>
      </c>
      <c r="G162" s="59">
        <f>'[2]Funkcni'!C159</f>
        <v>0</v>
      </c>
      <c r="H162" s="59">
        <f>'[2]Funkcni'!D159</f>
        <v>0</v>
      </c>
      <c r="I162" s="59">
        <f t="shared" si="4"/>
      </c>
      <c r="J162" s="60">
        <f t="shared" si="5"/>
      </c>
    </row>
    <row r="163" spans="1:10" ht="16.5" customHeight="1">
      <c r="A163" s="92"/>
      <c r="B163" s="57"/>
      <c r="C163" s="53">
        <v>542</v>
      </c>
      <c r="D163" s="54" t="s">
        <v>425</v>
      </c>
      <c r="E163" s="58">
        <f>'[2]Funkcni'!J160</f>
        <v>0</v>
      </c>
      <c r="F163" s="59">
        <f>'[2]Funkcni'!B160</f>
        <v>0</v>
      </c>
      <c r="G163" s="59">
        <f>'[2]Funkcni'!C160</f>
        <v>0</v>
      </c>
      <c r="H163" s="59">
        <f>'[2]Funkcni'!D160</f>
        <v>0</v>
      </c>
      <c r="I163" s="59">
        <f t="shared" si="4"/>
      </c>
      <c r="J163" s="60">
        <f t="shared" si="5"/>
      </c>
    </row>
    <row r="164" spans="1:10" ht="16.5" customHeight="1">
      <c r="A164" s="92"/>
      <c r="B164" s="57"/>
      <c r="C164" s="53">
        <v>543</v>
      </c>
      <c r="D164" s="54" t="s">
        <v>426</v>
      </c>
      <c r="E164" s="58">
        <f>'[2]Funkcni'!J161</f>
        <v>0</v>
      </c>
      <c r="F164" s="59">
        <f>'[2]Funkcni'!B161</f>
        <v>0</v>
      </c>
      <c r="G164" s="59">
        <f>'[2]Funkcni'!C161</f>
        <v>0</v>
      </c>
      <c r="H164" s="59">
        <f>'[2]Funkcni'!D161</f>
        <v>0</v>
      </c>
      <c r="I164" s="59">
        <f t="shared" si="4"/>
      </c>
      <c r="J164" s="60">
        <f t="shared" si="5"/>
      </c>
    </row>
    <row r="165" spans="1:10" ht="16.5" customHeight="1">
      <c r="A165" s="92"/>
      <c r="B165" s="57"/>
      <c r="C165" s="53">
        <v>544</v>
      </c>
      <c r="D165" s="54" t="s">
        <v>427</v>
      </c>
      <c r="E165" s="58">
        <f>'[2]Funkcni'!J162</f>
        <v>0</v>
      </c>
      <c r="F165" s="59">
        <f>'[2]Funkcni'!B162</f>
        <v>0</v>
      </c>
      <c r="G165" s="59">
        <f>'[2]Funkcni'!C162</f>
        <v>0</v>
      </c>
      <c r="H165" s="59">
        <f>'[2]Funkcni'!D162</f>
        <v>0</v>
      </c>
      <c r="I165" s="59">
        <f t="shared" si="4"/>
      </c>
      <c r="J165" s="60">
        <f t="shared" si="5"/>
      </c>
    </row>
    <row r="166" spans="1:10" ht="16.5" customHeight="1">
      <c r="A166" s="92"/>
      <c r="B166" s="57"/>
      <c r="C166" s="53">
        <v>545</v>
      </c>
      <c r="D166" s="54" t="s">
        <v>428</v>
      </c>
      <c r="E166" s="58">
        <f>'[2]Funkcni'!J163</f>
        <v>0</v>
      </c>
      <c r="F166" s="59">
        <f>'[2]Funkcni'!B163</f>
        <v>0</v>
      </c>
      <c r="G166" s="59">
        <f>'[2]Funkcni'!C163</f>
        <v>0</v>
      </c>
      <c r="H166" s="59">
        <f>'[2]Funkcni'!D163</f>
        <v>0</v>
      </c>
      <c r="I166" s="59">
        <f t="shared" si="4"/>
      </c>
      <c r="J166" s="60">
        <f t="shared" si="5"/>
      </c>
    </row>
    <row r="167" spans="1:10" ht="16.5" customHeight="1">
      <c r="A167" s="92"/>
      <c r="B167" s="57"/>
      <c r="C167" s="53">
        <v>546</v>
      </c>
      <c r="D167" s="54" t="s">
        <v>429</v>
      </c>
      <c r="E167" s="58">
        <f>'[2]Funkcni'!J164</f>
        <v>0</v>
      </c>
      <c r="F167" s="59">
        <f>'[2]Funkcni'!B164</f>
        <v>0</v>
      </c>
      <c r="G167" s="59">
        <f>'[2]Funkcni'!C164</f>
        <v>0</v>
      </c>
      <c r="H167" s="59">
        <f>'[2]Funkcni'!D164</f>
        <v>0</v>
      </c>
      <c r="I167" s="59">
        <f t="shared" si="4"/>
      </c>
      <c r="J167" s="60">
        <f t="shared" si="5"/>
      </c>
    </row>
    <row r="168" spans="1:10" ht="16.5" customHeight="1">
      <c r="A168" s="92"/>
      <c r="B168" s="57"/>
      <c r="C168" s="53">
        <v>547</v>
      </c>
      <c r="D168" s="54" t="s">
        <v>430</v>
      </c>
      <c r="E168" s="58">
        <f>'[2]Funkcni'!J165</f>
        <v>0</v>
      </c>
      <c r="F168" s="59">
        <f>'[2]Funkcni'!B165</f>
        <v>0</v>
      </c>
      <c r="G168" s="59">
        <f>'[2]Funkcni'!C165</f>
        <v>0</v>
      </c>
      <c r="H168" s="59">
        <f>'[2]Funkcni'!D165</f>
        <v>0</v>
      </c>
      <c r="I168" s="59">
        <f t="shared" si="4"/>
      </c>
      <c r="J168" s="60">
        <f t="shared" si="5"/>
      </c>
    </row>
    <row r="169" spans="1:10" ht="16.5" customHeight="1">
      <c r="A169" s="92"/>
      <c r="B169" s="57"/>
      <c r="C169" s="53">
        <v>548</v>
      </c>
      <c r="D169" s="54" t="s">
        <v>431</v>
      </c>
      <c r="E169" s="58">
        <f>'[2]Funkcni'!J166</f>
        <v>0</v>
      </c>
      <c r="F169" s="59">
        <f>'[2]Funkcni'!B166</f>
        <v>0</v>
      </c>
      <c r="G169" s="59">
        <f>'[2]Funkcni'!C166</f>
        <v>0</v>
      </c>
      <c r="H169" s="59">
        <f>'[2]Funkcni'!D166</f>
        <v>0</v>
      </c>
      <c r="I169" s="59">
        <f t="shared" si="4"/>
      </c>
      <c r="J169" s="60">
        <f t="shared" si="5"/>
      </c>
    </row>
    <row r="170" spans="1:10" ht="16.5" customHeight="1">
      <c r="A170" s="92"/>
      <c r="B170" s="57"/>
      <c r="C170" s="53">
        <v>549</v>
      </c>
      <c r="D170" s="54" t="s">
        <v>432</v>
      </c>
      <c r="E170" s="58">
        <f>'[2]Funkcni'!J167</f>
        <v>0</v>
      </c>
      <c r="F170" s="59">
        <f>'[2]Funkcni'!B167</f>
        <v>0</v>
      </c>
      <c r="G170" s="59">
        <f>'[2]Funkcni'!C167</f>
        <v>0</v>
      </c>
      <c r="H170" s="59">
        <f>'[2]Funkcni'!D167</f>
        <v>0</v>
      </c>
      <c r="I170" s="59">
        <f t="shared" si="4"/>
      </c>
      <c r="J170" s="60">
        <f t="shared" si="5"/>
      </c>
    </row>
    <row r="171" spans="1:11" s="67" customFormat="1" ht="19.5" customHeight="1">
      <c r="A171" s="82"/>
      <c r="B171" s="57">
        <v>54</v>
      </c>
      <c r="C171" s="62"/>
      <c r="D171" s="77" t="s">
        <v>433</v>
      </c>
      <c r="E171" s="78">
        <f>'[2]Funkcni'!J168</f>
        <v>0</v>
      </c>
      <c r="F171" s="79">
        <f>'[2]Funkcni'!B168</f>
        <v>0</v>
      </c>
      <c r="G171" s="79">
        <f>'[2]Funkcni'!C168</f>
        <v>0</v>
      </c>
      <c r="H171" s="79">
        <f>'[2]Funkcni'!D168</f>
        <v>0</v>
      </c>
      <c r="I171" s="79">
        <f t="shared" si="4"/>
      </c>
      <c r="J171" s="80">
        <f t="shared" si="5"/>
      </c>
      <c r="K171" s="17"/>
    </row>
    <row r="172" spans="1:10" ht="16.5" customHeight="1">
      <c r="A172" s="92"/>
      <c r="B172" s="57"/>
      <c r="C172" s="53">
        <v>551</v>
      </c>
      <c r="D172" s="54" t="s">
        <v>434</v>
      </c>
      <c r="E172" s="58">
        <f>'[2]Funkcni'!J169</f>
        <v>0</v>
      </c>
      <c r="F172" s="59">
        <f>'[2]Funkcni'!B169</f>
        <v>0</v>
      </c>
      <c r="G172" s="59">
        <f>'[2]Funkcni'!C169</f>
        <v>0</v>
      </c>
      <c r="H172" s="59">
        <f>'[2]Funkcni'!D169</f>
        <v>0</v>
      </c>
      <c r="I172" s="59">
        <f t="shared" si="4"/>
      </c>
      <c r="J172" s="60">
        <f t="shared" si="5"/>
      </c>
    </row>
    <row r="173" spans="1:10" ht="16.5" customHeight="1">
      <c r="A173" s="92"/>
      <c r="B173" s="57"/>
      <c r="C173" s="53">
        <v>552</v>
      </c>
      <c r="D173" s="54" t="s">
        <v>435</v>
      </c>
      <c r="E173" s="58">
        <f>'[2]Funkcni'!J170</f>
        <v>0</v>
      </c>
      <c r="F173" s="59">
        <f>'[2]Funkcni'!B170</f>
        <v>0</v>
      </c>
      <c r="G173" s="59">
        <f>'[2]Funkcni'!C170</f>
        <v>0</v>
      </c>
      <c r="H173" s="59">
        <f>'[2]Funkcni'!D170</f>
        <v>0</v>
      </c>
      <c r="I173" s="59">
        <f t="shared" si="4"/>
      </c>
      <c r="J173" s="60">
        <f t="shared" si="5"/>
      </c>
    </row>
    <row r="174" spans="1:10" ht="22.5" customHeight="1">
      <c r="A174" s="92"/>
      <c r="B174" s="57"/>
      <c r="C174" s="53">
        <v>556</v>
      </c>
      <c r="D174" s="54" t="s">
        <v>436</v>
      </c>
      <c r="E174" s="58">
        <f>'[2]Funkcni'!J171</f>
        <v>0</v>
      </c>
      <c r="F174" s="59">
        <f>'[2]Funkcni'!B171</f>
        <v>0</v>
      </c>
      <c r="G174" s="59">
        <f>'[2]Funkcni'!C171</f>
        <v>0</v>
      </c>
      <c r="H174" s="59">
        <f>'[2]Funkcni'!D171</f>
        <v>0</v>
      </c>
      <c r="I174" s="59">
        <f t="shared" si="4"/>
      </c>
      <c r="J174" s="60">
        <f t="shared" si="5"/>
      </c>
    </row>
    <row r="175" spans="1:10" ht="22.5" customHeight="1">
      <c r="A175" s="92"/>
      <c r="B175" s="57"/>
      <c r="C175" s="53">
        <v>558</v>
      </c>
      <c r="D175" s="54" t="s">
        <v>437</v>
      </c>
      <c r="E175" s="58">
        <f>'[2]Funkcni'!J172</f>
        <v>0</v>
      </c>
      <c r="F175" s="59">
        <f>'[2]Funkcni'!B172</f>
        <v>0</v>
      </c>
      <c r="G175" s="59">
        <f>'[2]Funkcni'!C172</f>
        <v>0</v>
      </c>
      <c r="H175" s="59">
        <f>'[2]Funkcni'!D172</f>
        <v>0</v>
      </c>
      <c r="I175" s="59">
        <f t="shared" si="4"/>
      </c>
      <c r="J175" s="60">
        <f t="shared" si="5"/>
      </c>
    </row>
    <row r="176" spans="1:10" ht="22.5" customHeight="1">
      <c r="A176" s="92"/>
      <c r="B176" s="57"/>
      <c r="C176" s="53">
        <v>559</v>
      </c>
      <c r="D176" s="54" t="s">
        <v>438</v>
      </c>
      <c r="E176" s="58">
        <f>'[2]Funkcni'!J173</f>
        <v>0</v>
      </c>
      <c r="F176" s="59">
        <f>'[2]Funkcni'!B173</f>
        <v>0</v>
      </c>
      <c r="G176" s="59">
        <f>'[2]Funkcni'!C173</f>
        <v>0</v>
      </c>
      <c r="H176" s="59">
        <f>'[2]Funkcni'!D173</f>
        <v>0</v>
      </c>
      <c r="I176" s="59">
        <f t="shared" si="4"/>
      </c>
      <c r="J176" s="60">
        <f t="shared" si="5"/>
      </c>
    </row>
    <row r="177" spans="1:11" s="67" customFormat="1" ht="24" customHeight="1">
      <c r="A177" s="82"/>
      <c r="B177" s="57">
        <v>55</v>
      </c>
      <c r="C177" s="62"/>
      <c r="D177" s="83" t="s">
        <v>439</v>
      </c>
      <c r="E177" s="84">
        <f>'[2]Funkcni'!J174</f>
        <v>0</v>
      </c>
      <c r="F177" s="85">
        <f>'[2]Funkcni'!B174</f>
        <v>0</v>
      </c>
      <c r="G177" s="85">
        <f>'[2]Funkcni'!C174</f>
        <v>0</v>
      </c>
      <c r="H177" s="85">
        <f>'[2]Funkcni'!D174</f>
        <v>0</v>
      </c>
      <c r="I177" s="85">
        <f t="shared" si="4"/>
      </c>
      <c r="J177" s="86">
        <f t="shared" si="5"/>
      </c>
      <c r="K177" s="17"/>
    </row>
    <row r="178" spans="1:11" s="67" customFormat="1" ht="21.75" customHeight="1" thickBot="1">
      <c r="A178" s="87">
        <v>5</v>
      </c>
      <c r="B178" s="57"/>
      <c r="C178" s="62"/>
      <c r="D178" s="99" t="s">
        <v>440</v>
      </c>
      <c r="E178" s="100">
        <f>'[2]Funkcni'!J175</f>
        <v>0</v>
      </c>
      <c r="F178" s="101">
        <f>'[2]Funkcni'!B175</f>
        <v>0</v>
      </c>
      <c r="G178" s="101">
        <f>'[2]Funkcni'!C175</f>
        <v>0</v>
      </c>
      <c r="H178" s="101">
        <f>'[2]Funkcni'!D175</f>
        <v>0</v>
      </c>
      <c r="I178" s="101">
        <f t="shared" si="4"/>
      </c>
      <c r="J178" s="102">
        <f t="shared" si="5"/>
      </c>
      <c r="K178" s="17"/>
    </row>
    <row r="179" spans="1:10" ht="18" customHeight="1">
      <c r="A179" s="92"/>
      <c r="B179" s="57"/>
      <c r="C179" s="53">
        <v>611</v>
      </c>
      <c r="D179" s="54" t="s">
        <v>441</v>
      </c>
      <c r="E179" s="74">
        <f>'[2]Funkcni'!J176</f>
        <v>84793.85571</v>
      </c>
      <c r="F179" s="75">
        <f>'[2]Funkcni'!B176</f>
        <v>0</v>
      </c>
      <c r="G179" s="75">
        <f>'[2]Funkcni'!C176</f>
        <v>151107</v>
      </c>
      <c r="H179" s="75">
        <f>'[2]Funkcni'!D176</f>
        <v>121141.90882</v>
      </c>
      <c r="I179" s="75">
        <f t="shared" si="4"/>
        <v>80.1696207455644</v>
      </c>
      <c r="J179" s="76">
        <f t="shared" si="5"/>
        <v>142.86637611375107</v>
      </c>
    </row>
    <row r="180" spans="1:10" ht="16.5" customHeight="1">
      <c r="A180" s="92"/>
      <c r="B180" s="57"/>
      <c r="C180" s="53">
        <v>612</v>
      </c>
      <c r="D180" s="54" t="s">
        <v>442</v>
      </c>
      <c r="E180" s="58">
        <f>'[2]Funkcni'!J177</f>
        <v>0</v>
      </c>
      <c r="F180" s="59">
        <f>'[2]Funkcni'!B177</f>
        <v>0</v>
      </c>
      <c r="G180" s="59">
        <f>'[2]Funkcni'!C177</f>
        <v>0</v>
      </c>
      <c r="H180" s="59">
        <f>'[2]Funkcni'!D177</f>
        <v>0</v>
      </c>
      <c r="I180" s="59">
        <f t="shared" si="4"/>
      </c>
      <c r="J180" s="60">
        <f t="shared" si="5"/>
      </c>
    </row>
    <row r="181" spans="1:10" ht="16.5" customHeight="1">
      <c r="A181" s="92"/>
      <c r="B181" s="57"/>
      <c r="C181" s="53">
        <v>613</v>
      </c>
      <c r="D181" s="54" t="s">
        <v>443</v>
      </c>
      <c r="E181" s="58">
        <f>'[2]Funkcni'!J178</f>
        <v>0</v>
      </c>
      <c r="F181" s="59">
        <f>'[2]Funkcni'!B178</f>
        <v>0</v>
      </c>
      <c r="G181" s="59">
        <f>'[2]Funkcni'!C178</f>
        <v>0</v>
      </c>
      <c r="H181" s="59">
        <f>'[2]Funkcni'!D178</f>
        <v>0</v>
      </c>
      <c r="I181" s="59">
        <f t="shared" si="4"/>
      </c>
      <c r="J181" s="60">
        <f t="shared" si="5"/>
      </c>
    </row>
    <row r="182" spans="1:10" ht="22.5" customHeight="1">
      <c r="A182" s="92"/>
      <c r="B182" s="57"/>
      <c r="C182" s="53">
        <v>614</v>
      </c>
      <c r="D182" s="54" t="s">
        <v>444</v>
      </c>
      <c r="E182" s="58">
        <f>'[2]Funkcni'!J179</f>
        <v>1120810.93925</v>
      </c>
      <c r="F182" s="59">
        <f>'[2]Funkcni'!B179</f>
        <v>1012882</v>
      </c>
      <c r="G182" s="59">
        <f>'[2]Funkcni'!C179</f>
        <v>1009121.95</v>
      </c>
      <c r="H182" s="59">
        <f>'[2]Funkcni'!D179</f>
        <v>929707.80447</v>
      </c>
      <c r="I182" s="59">
        <f t="shared" si="4"/>
        <v>92.13037180194128</v>
      </c>
      <c r="J182" s="60">
        <f t="shared" si="5"/>
        <v>82.94956552548655</v>
      </c>
    </row>
    <row r="183" spans="1:10" ht="22.5" customHeight="1">
      <c r="A183" s="92"/>
      <c r="B183" s="57"/>
      <c r="C183" s="53">
        <v>615</v>
      </c>
      <c r="D183" s="54" t="s">
        <v>445</v>
      </c>
      <c r="E183" s="58">
        <f>'[2]Funkcni'!J180</f>
        <v>0</v>
      </c>
      <c r="F183" s="59">
        <f>'[2]Funkcni'!B180</f>
        <v>0</v>
      </c>
      <c r="G183" s="59">
        <f>'[2]Funkcni'!C180</f>
        <v>0</v>
      </c>
      <c r="H183" s="59">
        <f>'[2]Funkcni'!D180</f>
        <v>0</v>
      </c>
      <c r="I183" s="59">
        <f t="shared" si="4"/>
      </c>
      <c r="J183" s="60">
        <f t="shared" si="5"/>
      </c>
    </row>
    <row r="184" spans="1:10" ht="16.5" customHeight="1">
      <c r="A184" s="92"/>
      <c r="B184" s="57"/>
      <c r="C184" s="53">
        <v>617</v>
      </c>
      <c r="D184" s="54" t="s">
        <v>446</v>
      </c>
      <c r="E184" s="58">
        <f>'[2]Funkcni'!J181</f>
        <v>0</v>
      </c>
      <c r="F184" s="59">
        <f>'[2]Funkcni'!B181</f>
        <v>0</v>
      </c>
      <c r="G184" s="59">
        <f>'[2]Funkcni'!C181</f>
        <v>0</v>
      </c>
      <c r="H184" s="59">
        <f>'[2]Funkcni'!D181</f>
        <v>0</v>
      </c>
      <c r="I184" s="59">
        <f t="shared" si="4"/>
      </c>
      <c r="J184" s="60">
        <f t="shared" si="5"/>
      </c>
    </row>
    <row r="185" spans="1:10" ht="16.5" customHeight="1">
      <c r="A185" s="92"/>
      <c r="B185" s="57"/>
      <c r="C185" s="53">
        <v>618</v>
      </c>
      <c r="D185" s="54" t="s">
        <v>447</v>
      </c>
      <c r="E185" s="58">
        <f>'[2]Funkcni'!J182</f>
        <v>0</v>
      </c>
      <c r="F185" s="59">
        <f>'[2]Funkcni'!B182</f>
        <v>0</v>
      </c>
      <c r="G185" s="59">
        <f>'[2]Funkcni'!C182</f>
        <v>0</v>
      </c>
      <c r="H185" s="59">
        <f>'[2]Funkcni'!D182</f>
        <v>0</v>
      </c>
      <c r="I185" s="59">
        <f t="shared" si="4"/>
      </c>
      <c r="J185" s="60">
        <f t="shared" si="5"/>
      </c>
    </row>
    <row r="186" spans="1:10" ht="16.5" customHeight="1">
      <c r="A186" s="92"/>
      <c r="B186" s="57"/>
      <c r="C186" s="53">
        <v>619</v>
      </c>
      <c r="D186" s="54" t="s">
        <v>448</v>
      </c>
      <c r="E186" s="58">
        <f>'[2]Funkcni'!J183</f>
        <v>0</v>
      </c>
      <c r="F186" s="59">
        <f>'[2]Funkcni'!B183</f>
        <v>0</v>
      </c>
      <c r="G186" s="59">
        <f>'[2]Funkcni'!C183</f>
        <v>0</v>
      </c>
      <c r="H186" s="59">
        <f>'[2]Funkcni'!D183</f>
        <v>0</v>
      </c>
      <c r="I186" s="59">
        <f t="shared" si="4"/>
      </c>
      <c r="J186" s="60">
        <f t="shared" si="5"/>
      </c>
    </row>
    <row r="187" spans="1:11" s="67" customFormat="1" ht="24" customHeight="1">
      <c r="A187" s="82"/>
      <c r="B187" s="57">
        <v>61</v>
      </c>
      <c r="C187" s="62"/>
      <c r="D187" s="77" t="s">
        <v>449</v>
      </c>
      <c r="E187" s="78">
        <f>'[2]Funkcni'!J184</f>
        <v>1205604.79496</v>
      </c>
      <c r="F187" s="79">
        <f>'[2]Funkcni'!B184</f>
        <v>1012882</v>
      </c>
      <c r="G187" s="79">
        <f>'[2]Funkcni'!C184</f>
        <v>1160228.95</v>
      </c>
      <c r="H187" s="79">
        <f>'[2]Funkcni'!D184</f>
        <v>1050849.71329</v>
      </c>
      <c r="I187" s="79">
        <f t="shared" si="4"/>
        <v>90.57261614528754</v>
      </c>
      <c r="J187" s="80">
        <f t="shared" si="5"/>
        <v>87.16369723171725</v>
      </c>
      <c r="K187" s="17"/>
    </row>
    <row r="188" spans="1:10" ht="16.5" customHeight="1">
      <c r="A188" s="92"/>
      <c r="B188" s="57"/>
      <c r="C188" s="53">
        <v>621</v>
      </c>
      <c r="D188" s="54" t="s">
        <v>450</v>
      </c>
      <c r="E188" s="58">
        <f>'[2]Funkcni'!J185</f>
        <v>0</v>
      </c>
      <c r="F188" s="59">
        <f>'[2]Funkcni'!B185</f>
        <v>0</v>
      </c>
      <c r="G188" s="59">
        <f>'[2]Funkcni'!C185</f>
        <v>0</v>
      </c>
      <c r="H188" s="59">
        <f>'[2]Funkcni'!D185</f>
        <v>0</v>
      </c>
      <c r="I188" s="59">
        <f t="shared" si="4"/>
      </c>
      <c r="J188" s="60">
        <f t="shared" si="5"/>
      </c>
    </row>
    <row r="189" spans="1:10" ht="22.5" customHeight="1">
      <c r="A189" s="92"/>
      <c r="B189" s="57"/>
      <c r="C189" s="53">
        <v>622</v>
      </c>
      <c r="D189" s="54" t="s">
        <v>451</v>
      </c>
      <c r="E189" s="58">
        <f>'[2]Funkcni'!J186</f>
        <v>27.74951</v>
      </c>
      <c r="F189" s="59">
        <f>'[2]Funkcni'!B186</f>
        <v>38</v>
      </c>
      <c r="G189" s="59">
        <f>'[2]Funkcni'!C186</f>
        <v>38</v>
      </c>
      <c r="H189" s="59">
        <f>'[2]Funkcni'!D186</f>
        <v>28.76296</v>
      </c>
      <c r="I189" s="59">
        <f t="shared" si="4"/>
        <v>75.69200000000001</v>
      </c>
      <c r="J189" s="60">
        <f t="shared" si="5"/>
        <v>103.65213656024916</v>
      </c>
    </row>
    <row r="190" spans="1:11" s="67" customFormat="1" ht="19.5" customHeight="1">
      <c r="A190" s="82"/>
      <c r="B190" s="57">
        <v>62</v>
      </c>
      <c r="C190" s="62"/>
      <c r="D190" s="77" t="s">
        <v>452</v>
      </c>
      <c r="E190" s="78">
        <f>'[2]Funkcni'!J187</f>
        <v>27.74951</v>
      </c>
      <c r="F190" s="79">
        <f>'[2]Funkcni'!B187</f>
        <v>38</v>
      </c>
      <c r="G190" s="79">
        <f>'[2]Funkcni'!C187</f>
        <v>38</v>
      </c>
      <c r="H190" s="79">
        <f>'[2]Funkcni'!D187</f>
        <v>28.76296</v>
      </c>
      <c r="I190" s="79">
        <f t="shared" si="4"/>
        <v>75.69200000000001</v>
      </c>
      <c r="J190" s="80">
        <f t="shared" si="5"/>
        <v>103.65213656024916</v>
      </c>
      <c r="K190" s="17"/>
    </row>
    <row r="191" spans="1:10" ht="16.5" customHeight="1">
      <c r="A191" s="92"/>
      <c r="B191" s="105"/>
      <c r="C191" s="53">
        <v>631</v>
      </c>
      <c r="D191" s="54" t="s">
        <v>453</v>
      </c>
      <c r="E191" s="58">
        <f>'[2]Funkcni'!J188</f>
        <v>0</v>
      </c>
      <c r="F191" s="59">
        <f>'[2]Funkcni'!B188</f>
        <v>0</v>
      </c>
      <c r="G191" s="59">
        <f>'[2]Funkcni'!C188</f>
        <v>0</v>
      </c>
      <c r="H191" s="59">
        <f>'[2]Funkcni'!D188</f>
        <v>0</v>
      </c>
      <c r="I191" s="59">
        <f t="shared" si="4"/>
      </c>
      <c r="J191" s="60">
        <f t="shared" si="5"/>
      </c>
    </row>
    <row r="192" spans="1:10" ht="16.5" customHeight="1">
      <c r="A192" s="92"/>
      <c r="B192" s="105"/>
      <c r="C192" s="53">
        <v>632</v>
      </c>
      <c r="D192" s="54" t="s">
        <v>454</v>
      </c>
      <c r="E192" s="58">
        <f>'[2]Funkcni'!J189</f>
        <v>0</v>
      </c>
      <c r="F192" s="59">
        <f>'[2]Funkcni'!B189</f>
        <v>0</v>
      </c>
      <c r="G192" s="59">
        <f>'[2]Funkcni'!C189</f>
        <v>0</v>
      </c>
      <c r="H192" s="59">
        <f>'[2]Funkcni'!D189</f>
        <v>0</v>
      </c>
      <c r="I192" s="59">
        <f t="shared" si="4"/>
      </c>
      <c r="J192" s="60">
        <f t="shared" si="5"/>
      </c>
    </row>
    <row r="193" spans="1:10" ht="16.5" customHeight="1">
      <c r="A193" s="92"/>
      <c r="B193" s="105"/>
      <c r="C193" s="53">
        <v>633</v>
      </c>
      <c r="D193" s="54" t="s">
        <v>455</v>
      </c>
      <c r="E193" s="58">
        <f>'[2]Funkcni'!J190</f>
        <v>0</v>
      </c>
      <c r="F193" s="59">
        <f>'[2]Funkcni'!B190</f>
        <v>0</v>
      </c>
      <c r="G193" s="59">
        <f>'[2]Funkcni'!C190</f>
        <v>0</v>
      </c>
      <c r="H193" s="59">
        <f>'[2]Funkcni'!D190</f>
        <v>0</v>
      </c>
      <c r="I193" s="59">
        <f t="shared" si="4"/>
      </c>
      <c r="J193" s="60">
        <f t="shared" si="5"/>
      </c>
    </row>
    <row r="194" spans="1:10" ht="16.5" customHeight="1">
      <c r="A194" s="92"/>
      <c r="B194" s="105"/>
      <c r="C194" s="53">
        <v>639</v>
      </c>
      <c r="D194" s="54" t="s">
        <v>456</v>
      </c>
      <c r="E194" s="58">
        <f>'[2]Funkcni'!J191</f>
        <v>0</v>
      </c>
      <c r="F194" s="59">
        <f>'[2]Funkcni'!B191</f>
        <v>0</v>
      </c>
      <c r="G194" s="59">
        <f>'[2]Funkcni'!C191</f>
        <v>0</v>
      </c>
      <c r="H194" s="59">
        <f>'[2]Funkcni'!D191</f>
        <v>0</v>
      </c>
      <c r="I194" s="59">
        <f t="shared" si="4"/>
      </c>
      <c r="J194" s="60">
        <f t="shared" si="5"/>
      </c>
    </row>
    <row r="195" spans="1:11" s="67" customFormat="1" ht="19.5" customHeight="1">
      <c r="A195" s="68"/>
      <c r="B195" s="106">
        <v>63</v>
      </c>
      <c r="C195" s="62"/>
      <c r="D195" s="77" t="s">
        <v>457</v>
      </c>
      <c r="E195" s="78">
        <f>'[2]Funkcni'!J192</f>
        <v>0</v>
      </c>
      <c r="F195" s="79">
        <f>'[2]Funkcni'!B192</f>
        <v>0</v>
      </c>
      <c r="G195" s="79">
        <f>'[2]Funkcni'!C192</f>
        <v>0</v>
      </c>
      <c r="H195" s="79">
        <f>'[2]Funkcni'!D192</f>
        <v>0</v>
      </c>
      <c r="I195" s="79">
        <f t="shared" si="4"/>
      </c>
      <c r="J195" s="80">
        <f t="shared" si="5"/>
      </c>
      <c r="K195" s="17"/>
    </row>
    <row r="196" spans="1:10" ht="16.5" customHeight="1">
      <c r="A196" s="107"/>
      <c r="B196" s="106"/>
      <c r="C196" s="53">
        <v>640</v>
      </c>
      <c r="D196" s="54" t="s">
        <v>458</v>
      </c>
      <c r="E196" s="58">
        <f>'[2]Funkcni'!J193</f>
        <v>0</v>
      </c>
      <c r="F196" s="59">
        <f>'[2]Funkcni'!B193</f>
        <v>0</v>
      </c>
      <c r="G196" s="59">
        <f>'[2]Funkcni'!C193</f>
        <v>0</v>
      </c>
      <c r="H196" s="59">
        <f>'[2]Funkcni'!D193</f>
        <v>0</v>
      </c>
      <c r="I196" s="59">
        <f t="shared" si="4"/>
      </c>
      <c r="J196" s="60">
        <f t="shared" si="5"/>
      </c>
    </row>
    <row r="197" spans="1:11" s="67" customFormat="1" ht="19.5" customHeight="1">
      <c r="A197" s="68"/>
      <c r="B197" s="106">
        <v>64</v>
      </c>
      <c r="C197" s="62"/>
      <c r="D197" s="83" t="s">
        <v>458</v>
      </c>
      <c r="E197" s="84">
        <f>'[2]Funkcni'!J194</f>
        <v>0</v>
      </c>
      <c r="F197" s="85">
        <f>'[2]Funkcni'!B194</f>
        <v>0</v>
      </c>
      <c r="G197" s="85">
        <f>'[2]Funkcni'!C194</f>
        <v>0</v>
      </c>
      <c r="H197" s="85">
        <f>'[2]Funkcni'!D194</f>
        <v>0</v>
      </c>
      <c r="I197" s="85">
        <f t="shared" si="4"/>
      </c>
      <c r="J197" s="86">
        <f t="shared" si="5"/>
      </c>
      <c r="K197" s="17"/>
    </row>
    <row r="198" spans="1:11" s="67" customFormat="1" ht="21.75" customHeight="1" thickBot="1">
      <c r="A198" s="87">
        <v>6</v>
      </c>
      <c r="B198" s="108"/>
      <c r="C198" s="62"/>
      <c r="D198" s="99" t="s">
        <v>459</v>
      </c>
      <c r="E198" s="89">
        <f>'[2]Funkcni'!J195</f>
        <v>1205632.54447</v>
      </c>
      <c r="F198" s="90">
        <f>'[2]Funkcni'!B195</f>
        <v>1012920</v>
      </c>
      <c r="G198" s="90">
        <f>'[2]Funkcni'!C195</f>
        <v>1160266.95</v>
      </c>
      <c r="H198" s="90">
        <f>'[2]Funkcni'!D195</f>
        <v>1050878.47625</v>
      </c>
      <c r="I198" s="90">
        <f t="shared" si="4"/>
        <v>90.57212878898258</v>
      </c>
      <c r="J198" s="91">
        <f t="shared" si="5"/>
        <v>87.16407673881844</v>
      </c>
      <c r="K198" s="17"/>
    </row>
    <row r="199" spans="1:11" s="67" customFormat="1" ht="34.5" customHeight="1" thickBot="1">
      <c r="A199" s="1223" t="s">
        <v>460</v>
      </c>
      <c r="B199" s="1224"/>
      <c r="C199" s="1225"/>
      <c r="D199" s="109" t="s">
        <v>182</v>
      </c>
      <c r="E199" s="110">
        <f>'[2]Funkcni'!J196</f>
        <v>1205632.54447</v>
      </c>
      <c r="F199" s="72">
        <f>'[2]Funkcni'!B196</f>
        <v>1012920</v>
      </c>
      <c r="G199" s="72">
        <f>'[2]Funkcni'!C196</f>
        <v>1160266.95</v>
      </c>
      <c r="H199" s="72">
        <f>'[2]Funkcni'!D196</f>
        <v>1050878.47625</v>
      </c>
      <c r="I199" s="72">
        <f t="shared" si="4"/>
        <v>90.57212878898258</v>
      </c>
      <c r="J199" s="73">
        <f t="shared" si="5"/>
        <v>87.16407673881844</v>
      </c>
      <c r="K199" s="17"/>
    </row>
    <row r="200" spans="1:9" s="112" customFormat="1" ht="21" customHeight="1">
      <c r="A200" s="8"/>
      <c r="B200" s="9"/>
      <c r="C200" s="111"/>
      <c r="D200" s="111"/>
      <c r="E200" s="10"/>
      <c r="F200" s="10"/>
      <c r="G200" s="10"/>
      <c r="H200" s="11"/>
      <c r="I200" s="11"/>
    </row>
    <row r="201" spans="3:10" s="112" customFormat="1" ht="12.75">
      <c r="C201" s="113"/>
      <c r="D201" s="114"/>
      <c r="E201" s="115"/>
      <c r="F201" s="115"/>
      <c r="G201" s="116"/>
      <c r="H201" s="116"/>
      <c r="I201" s="116"/>
      <c r="J201" s="116"/>
    </row>
    <row r="202" spans="3:6" s="112" customFormat="1" ht="12">
      <c r="C202" s="113"/>
      <c r="D202" s="117"/>
      <c r="E202" s="118"/>
      <c r="F202" s="119"/>
    </row>
    <row r="203" spans="3:5" s="112" customFormat="1" ht="12">
      <c r="C203" s="113"/>
      <c r="D203" s="120"/>
      <c r="E203" s="121"/>
    </row>
    <row r="204" spans="3:6" s="112" customFormat="1" ht="12">
      <c r="C204" s="113"/>
      <c r="D204" s="120"/>
      <c r="E204" s="122"/>
      <c r="F204" s="123"/>
    </row>
    <row r="205" spans="3:6" s="112" customFormat="1" ht="12">
      <c r="C205" s="123"/>
      <c r="D205" s="120"/>
      <c r="E205" s="122"/>
      <c r="F205" s="123"/>
    </row>
    <row r="206" spans="4:6" s="112" customFormat="1" ht="12">
      <c r="D206" s="120"/>
      <c r="E206" s="122"/>
      <c r="F206" s="123"/>
    </row>
    <row r="207" s="124" customFormat="1" ht="8.25">
      <c r="C207" s="125"/>
    </row>
    <row r="208" s="124" customFormat="1" ht="8.25">
      <c r="C208" s="125"/>
    </row>
    <row r="209" s="124" customFormat="1" ht="8.25">
      <c r="C209" s="125"/>
    </row>
    <row r="210" s="124" customFormat="1" ht="8.25">
      <c r="C210" s="125"/>
    </row>
    <row r="211" s="124" customFormat="1" ht="8.25">
      <c r="C211" s="125"/>
    </row>
    <row r="212" s="124" customFormat="1" ht="8.25">
      <c r="C212" s="125"/>
    </row>
    <row r="213" s="124" customFormat="1" ht="8.25">
      <c r="C213" s="125"/>
    </row>
    <row r="214" s="124" customFormat="1" ht="8.25">
      <c r="C214" s="125"/>
    </row>
  </sheetData>
  <sheetProtection/>
  <mergeCells count="4">
    <mergeCell ref="A5:A7"/>
    <mergeCell ref="B5:B7"/>
    <mergeCell ref="C5:C7"/>
    <mergeCell ref="A199:C199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G16" sqref="G16"/>
    </sheetView>
  </sheetViews>
  <sheetFormatPr defaultColWidth="11.375" defaultRowHeight="12.75"/>
  <cols>
    <col min="1" max="1" width="79.75390625" style="1444" customWidth="1"/>
    <col min="2" max="2" width="17.375" style="1444" bestFit="1" customWidth="1"/>
    <col min="3" max="3" width="24.00390625" style="1444" bestFit="1" customWidth="1"/>
    <col min="4" max="4" width="20.25390625" style="1444" bestFit="1" customWidth="1"/>
    <col min="5" max="5" width="11.75390625" style="1444" bestFit="1" customWidth="1"/>
    <col min="6" max="6" width="6.625" style="1444" bestFit="1" customWidth="1"/>
    <col min="7" max="16384" width="11.375" style="1444" customWidth="1"/>
  </cols>
  <sheetData>
    <row r="1" ht="12.75">
      <c r="A1" t="s">
        <v>832</v>
      </c>
    </row>
    <row r="3" spans="1:6" ht="12.75">
      <c r="A3" s="683" t="s">
        <v>682</v>
      </c>
      <c r="B3" s="683" t="s">
        <v>306</v>
      </c>
      <c r="C3" s="683" t="s">
        <v>683</v>
      </c>
      <c r="D3" s="683" t="s">
        <v>684</v>
      </c>
      <c r="E3" s="683" t="s">
        <v>468</v>
      </c>
      <c r="F3" s="683" t="s">
        <v>556</v>
      </c>
    </row>
    <row r="4" spans="1:6" ht="12.75">
      <c r="A4" s="298" t="s">
        <v>307</v>
      </c>
      <c r="B4" s="684">
        <v>0</v>
      </c>
      <c r="C4" s="684">
        <v>0</v>
      </c>
      <c r="D4" s="684">
        <v>0</v>
      </c>
      <c r="E4" s="684">
        <v>0</v>
      </c>
      <c r="F4" s="684">
        <v>0</v>
      </c>
    </row>
    <row r="5" spans="1:6" ht="12.75">
      <c r="A5" s="298" t="s">
        <v>685</v>
      </c>
      <c r="B5" s="684">
        <v>112398</v>
      </c>
      <c r="C5" s="684">
        <v>112398</v>
      </c>
      <c r="D5" s="684">
        <v>0</v>
      </c>
      <c r="E5" s="684">
        <v>26866</v>
      </c>
      <c r="F5" s="684">
        <v>23.9</v>
      </c>
    </row>
    <row r="6" spans="1:6" ht="12.75">
      <c r="A6" s="298" t="s">
        <v>686</v>
      </c>
      <c r="B6" s="684">
        <v>1012920</v>
      </c>
      <c r="C6" s="684">
        <v>1160267</v>
      </c>
      <c r="D6" s="684">
        <v>1412989</v>
      </c>
      <c r="E6" s="684">
        <v>1050878</v>
      </c>
      <c r="F6" s="684">
        <v>74.37</v>
      </c>
    </row>
    <row r="7" spans="1:6" ht="12.75">
      <c r="A7" s="298" t="s">
        <v>687</v>
      </c>
      <c r="B7" s="684">
        <v>0</v>
      </c>
      <c r="C7" s="684">
        <v>0</v>
      </c>
      <c r="D7" s="684">
        <v>0</v>
      </c>
      <c r="E7" s="684">
        <v>0</v>
      </c>
      <c r="F7" s="684">
        <v>0</v>
      </c>
    </row>
    <row r="8" spans="1:6" ht="12.75">
      <c r="A8" s="298" t="s">
        <v>308</v>
      </c>
      <c r="B8" s="684">
        <v>0</v>
      </c>
      <c r="C8" s="684">
        <v>0</v>
      </c>
      <c r="D8" s="684">
        <v>0</v>
      </c>
      <c r="E8" s="684">
        <v>0</v>
      </c>
      <c r="F8" s="684">
        <v>0</v>
      </c>
    </row>
    <row r="9" spans="1:6" ht="12.75">
      <c r="A9" s="298" t="s">
        <v>688</v>
      </c>
      <c r="B9" s="684">
        <v>112398</v>
      </c>
      <c r="C9" s="684">
        <v>112398</v>
      </c>
      <c r="D9" s="684">
        <v>0</v>
      </c>
      <c r="E9" s="684">
        <v>26866</v>
      </c>
      <c r="F9" s="684">
        <v>23.9</v>
      </c>
    </row>
    <row r="10" spans="1:6" ht="12.75">
      <c r="A10" s="298" t="s">
        <v>689</v>
      </c>
      <c r="B10" s="684">
        <v>109338</v>
      </c>
      <c r="C10" s="684">
        <v>109338</v>
      </c>
      <c r="D10" s="684">
        <v>0</v>
      </c>
      <c r="E10" s="684">
        <v>15180</v>
      </c>
      <c r="F10" s="684">
        <v>13.88</v>
      </c>
    </row>
    <row r="11" spans="1:6" ht="12.75">
      <c r="A11" s="298" t="s">
        <v>690</v>
      </c>
      <c r="B11" s="684">
        <v>3060</v>
      </c>
      <c r="C11" s="684">
        <v>3060</v>
      </c>
      <c r="D11" s="684">
        <v>0</v>
      </c>
      <c r="E11" s="684">
        <v>11686</v>
      </c>
      <c r="F11" s="684">
        <v>381.88</v>
      </c>
    </row>
    <row r="12" spans="1:6" ht="12.75">
      <c r="A12" s="298" t="s">
        <v>309</v>
      </c>
      <c r="B12" s="684">
        <v>0</v>
      </c>
      <c r="C12" s="684">
        <v>0</v>
      </c>
      <c r="D12" s="684">
        <v>0</v>
      </c>
      <c r="E12" s="684">
        <v>0</v>
      </c>
      <c r="F12" s="684">
        <v>0</v>
      </c>
    </row>
    <row r="13" spans="1:6" ht="12.75">
      <c r="A13" s="298" t="s">
        <v>691</v>
      </c>
      <c r="B13" s="684">
        <v>1012920</v>
      </c>
      <c r="C13" s="684">
        <v>1160267</v>
      </c>
      <c r="D13" s="684">
        <v>1412989</v>
      </c>
      <c r="E13" s="684">
        <v>1050878</v>
      </c>
      <c r="F13" s="684">
        <v>74.37</v>
      </c>
    </row>
    <row r="14" spans="1:6" ht="12.75">
      <c r="A14" s="298" t="s">
        <v>692</v>
      </c>
      <c r="B14" s="684">
        <v>0</v>
      </c>
      <c r="C14" s="684">
        <v>151107</v>
      </c>
      <c r="D14" s="684">
        <v>151107</v>
      </c>
      <c r="E14" s="684">
        <v>121142</v>
      </c>
      <c r="F14" s="684">
        <v>80.17</v>
      </c>
    </row>
    <row r="15" spans="1:6" ht="12.75">
      <c r="A15" s="298" t="s">
        <v>693</v>
      </c>
      <c r="B15" s="684">
        <v>0</v>
      </c>
      <c r="C15" s="684">
        <v>0</v>
      </c>
      <c r="D15" s="684">
        <v>30998</v>
      </c>
      <c r="E15" s="684">
        <v>30830</v>
      </c>
      <c r="F15" s="684">
        <v>99.46</v>
      </c>
    </row>
    <row r="16" spans="1:6" ht="12.75">
      <c r="A16" s="298" t="s">
        <v>694</v>
      </c>
      <c r="B16" s="684">
        <v>1012920</v>
      </c>
      <c r="C16" s="684">
        <v>1009160</v>
      </c>
      <c r="D16" s="684">
        <v>1230884</v>
      </c>
      <c r="E16" s="684">
        <v>898906</v>
      </c>
      <c r="F16" s="684">
        <v>73.03</v>
      </c>
    </row>
    <row r="17" spans="1:6" ht="12.75">
      <c r="A17" s="298" t="s">
        <v>310</v>
      </c>
      <c r="B17" s="684">
        <v>0</v>
      </c>
      <c r="C17" s="684">
        <v>0</v>
      </c>
      <c r="D17" s="684">
        <v>0</v>
      </c>
      <c r="E17" s="684">
        <v>0</v>
      </c>
      <c r="F17" s="684">
        <v>0</v>
      </c>
    </row>
    <row r="18" spans="1:6" ht="12.75">
      <c r="A18" s="298" t="s">
        <v>695</v>
      </c>
      <c r="B18" s="684">
        <v>507660</v>
      </c>
      <c r="C18" s="684">
        <v>547934</v>
      </c>
      <c r="D18" s="684">
        <v>571584</v>
      </c>
      <c r="E18" s="684">
        <v>554474</v>
      </c>
      <c r="F18" s="684">
        <v>97.01</v>
      </c>
    </row>
    <row r="19" spans="1:6" ht="12.75">
      <c r="A19" s="298" t="s">
        <v>696</v>
      </c>
      <c r="B19" s="684">
        <v>172517</v>
      </c>
      <c r="C19" s="684">
        <v>185683</v>
      </c>
      <c r="D19" s="684">
        <v>193432</v>
      </c>
      <c r="E19" s="684">
        <v>177517</v>
      </c>
      <c r="F19" s="684">
        <v>91.77</v>
      </c>
    </row>
    <row r="20" spans="1:6" ht="12.75">
      <c r="A20" s="298" t="s">
        <v>697</v>
      </c>
      <c r="B20" s="684">
        <v>4688</v>
      </c>
      <c r="C20" s="684">
        <v>5125</v>
      </c>
      <c r="D20" s="684">
        <v>5357</v>
      </c>
      <c r="E20" s="684">
        <v>5138</v>
      </c>
      <c r="F20" s="684">
        <v>95.92</v>
      </c>
    </row>
    <row r="21" spans="1:6" ht="12.75">
      <c r="A21" s="298" t="s">
        <v>698</v>
      </c>
      <c r="B21" s="684">
        <v>467043</v>
      </c>
      <c r="C21" s="684">
        <v>505755</v>
      </c>
      <c r="D21" s="684">
        <v>526679</v>
      </c>
      <c r="E21" s="684">
        <v>512236</v>
      </c>
      <c r="F21" s="684">
        <v>97.26</v>
      </c>
    </row>
    <row r="22" spans="1:6" ht="12.75">
      <c r="A22" s="298" t="s">
        <v>699</v>
      </c>
      <c r="B22" s="684">
        <v>1554</v>
      </c>
      <c r="C22" s="684">
        <v>1554</v>
      </c>
      <c r="D22" s="684">
        <v>1554</v>
      </c>
      <c r="E22" s="684">
        <v>1552</v>
      </c>
      <c r="F22" s="684">
        <v>99.89</v>
      </c>
    </row>
    <row r="23" spans="1:6" ht="12.75">
      <c r="A23" s="298" t="s">
        <v>700</v>
      </c>
      <c r="B23" s="684">
        <v>0</v>
      </c>
      <c r="C23" s="684">
        <v>0</v>
      </c>
      <c r="D23" s="684">
        <v>0</v>
      </c>
      <c r="E23" s="684">
        <v>0</v>
      </c>
      <c r="F23" s="684">
        <v>0</v>
      </c>
    </row>
    <row r="24" spans="1:6" ht="12.75">
      <c r="A24" s="298" t="s">
        <v>701</v>
      </c>
      <c r="B24" s="684">
        <v>131442</v>
      </c>
      <c r="C24" s="684">
        <v>130842</v>
      </c>
      <c r="D24" s="684">
        <v>272211</v>
      </c>
      <c r="E24" s="684">
        <v>92544</v>
      </c>
      <c r="F24" s="684">
        <v>34</v>
      </c>
    </row>
    <row r="25" spans="1:6" ht="12.75">
      <c r="A25" s="298" t="s">
        <v>702</v>
      </c>
      <c r="B25" s="684">
        <v>22104</v>
      </c>
      <c r="C25" s="684">
        <v>21504</v>
      </c>
      <c r="D25" s="684">
        <v>42892</v>
      </c>
      <c r="E25" s="684">
        <v>16656</v>
      </c>
      <c r="F25" s="684">
        <v>38.83</v>
      </c>
    </row>
    <row r="26" spans="1:6" ht="12.75">
      <c r="A26" s="298" t="s">
        <v>703</v>
      </c>
      <c r="B26" s="684">
        <v>109338</v>
      </c>
      <c r="C26" s="684">
        <v>109338</v>
      </c>
      <c r="D26" s="684">
        <v>229320</v>
      </c>
      <c r="E26" s="684">
        <v>75888</v>
      </c>
      <c r="F26" s="684">
        <v>33.09</v>
      </c>
    </row>
    <row r="27" spans="1:6" ht="12.75">
      <c r="A27" s="298" t="s">
        <v>704</v>
      </c>
      <c r="B27" s="684">
        <v>217456</v>
      </c>
      <c r="C27" s="684">
        <v>198810</v>
      </c>
      <c r="D27" s="684">
        <v>411565</v>
      </c>
      <c r="E27" s="684">
        <v>137496</v>
      </c>
      <c r="F27" s="684">
        <v>33.41</v>
      </c>
    </row>
  </sheetData>
  <sheetProtection/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landscape" paperSize="9" scale="84" r:id="rId1"/>
  <headerFooter alignWithMargins="0">
    <oddHeader>&amp;RTabulka č. 2
Strana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99"/>
  <sheetViews>
    <sheetView zoomScale="75" zoomScaleNormal="75" zoomScalePageLayoutView="0" workbookViewId="0" topLeftCell="A1">
      <pane xSplit="1" ySplit="11" topLeftCell="G82" activePane="bottomRight" state="frozen"/>
      <selection pane="topLeft" activeCell="T79" sqref="T79"/>
      <selection pane="topRight" activeCell="T79" sqref="T79"/>
      <selection pane="bottomLeft" activeCell="T79" sqref="T79"/>
      <selection pane="bottomRight" activeCell="A1" sqref="A1:IV16384"/>
    </sheetView>
  </sheetViews>
  <sheetFormatPr defaultColWidth="9.00390625" defaultRowHeight="12.75"/>
  <cols>
    <col min="1" max="1" width="35.625" style="511" bestFit="1" customWidth="1"/>
    <col min="2" max="2" width="17.875" style="511" customWidth="1"/>
    <col min="3" max="3" width="14.875" style="511" customWidth="1"/>
    <col min="4" max="4" width="17.125" style="511" customWidth="1"/>
    <col min="5" max="5" width="10.375" style="511" customWidth="1"/>
    <col min="6" max="6" width="12.00390625" style="511" customWidth="1"/>
    <col min="7" max="7" width="14.625" style="511" customWidth="1"/>
    <col min="8" max="8" width="14.875" style="511" customWidth="1"/>
    <col min="9" max="9" width="13.375" style="511" customWidth="1"/>
    <col min="10" max="10" width="8.75390625" style="511" customWidth="1"/>
    <col min="11" max="11" width="8.125" style="511" customWidth="1"/>
    <col min="12" max="12" width="12.125" style="511" customWidth="1"/>
    <col min="13" max="13" width="13.125" style="511" customWidth="1"/>
    <col min="14" max="14" width="9.25390625" style="511" customWidth="1"/>
    <col min="15" max="15" width="14.875" style="511" customWidth="1"/>
    <col min="16" max="16" width="10.625" style="511" customWidth="1"/>
    <col min="17" max="17" width="8.75390625" style="511" customWidth="1"/>
    <col min="18" max="18" width="14.625" style="511" customWidth="1"/>
    <col min="19" max="19" width="14.875" style="511" customWidth="1"/>
    <col min="20" max="20" width="13.875" style="511" customWidth="1"/>
    <col min="21" max="21" width="8.625" style="511" customWidth="1"/>
    <col min="22" max="22" width="8.125" style="511" customWidth="1"/>
    <col min="23" max="23" width="14.875" style="511" customWidth="1"/>
    <col min="24" max="24" width="12.375" style="511" customWidth="1"/>
    <col min="25" max="25" width="8.75390625" style="511" customWidth="1"/>
    <col min="26" max="26" width="14.875" style="511" customWidth="1"/>
    <col min="27" max="27" width="10.625" style="511" customWidth="1"/>
    <col min="28" max="28" width="8.625" style="511" customWidth="1"/>
    <col min="29" max="29" width="12.00390625" style="511" customWidth="1"/>
    <col min="30" max="30" width="14.875" style="511" customWidth="1"/>
    <col min="31" max="31" width="11.125" style="511" bestFit="1" customWidth="1"/>
    <col min="32" max="32" width="8.75390625" style="511" customWidth="1"/>
    <col min="33" max="33" width="14.875" style="511" customWidth="1"/>
    <col min="34" max="34" width="10.625" style="511" customWidth="1"/>
    <col min="35" max="35" width="8.625" style="511" customWidth="1"/>
    <col min="36" max="36" width="9.25390625" style="511" customWidth="1"/>
    <col min="37" max="37" width="9.25390625" style="511" bestFit="1" customWidth="1"/>
    <col min="38" max="38" width="9.125" style="511" customWidth="1"/>
    <col min="39" max="39" width="12.625" style="511" customWidth="1"/>
    <col min="40" max="40" width="14.75390625" style="511" customWidth="1"/>
    <col min="41" max="41" width="18.125" style="511" customWidth="1"/>
    <col min="42" max="16384" width="9.125" style="511" customWidth="1"/>
  </cols>
  <sheetData>
    <row r="1" spans="1:36" s="506" customFormat="1" ht="15.75">
      <c r="A1" s="506" t="s">
        <v>609</v>
      </c>
      <c r="V1" s="507"/>
      <c r="AJ1" s="507" t="s">
        <v>610</v>
      </c>
    </row>
    <row r="2" spans="1:36" s="506" customFormat="1" ht="15.75">
      <c r="A2" s="506" t="s">
        <v>221</v>
      </c>
      <c r="V2" s="507"/>
      <c r="AJ2" s="507"/>
    </row>
    <row r="3" spans="1:37" ht="20.25">
      <c r="A3" s="508"/>
      <c r="B3" s="1232" t="s">
        <v>470</v>
      </c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  <c r="Q3" s="1232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10"/>
    </row>
    <row r="4" spans="2:37" ht="13.5" thickBot="1"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</row>
    <row r="5" spans="1:36" s="520" customFormat="1" ht="57.75" customHeight="1" thickBot="1" thickTop="1">
      <c r="A5" s="513"/>
      <c r="B5" s="514" t="s">
        <v>710</v>
      </c>
      <c r="C5" s="515"/>
      <c r="D5" s="515"/>
      <c r="E5" s="515"/>
      <c r="F5" s="516"/>
      <c r="G5" s="514" t="s">
        <v>711</v>
      </c>
      <c r="H5" s="515"/>
      <c r="I5" s="515"/>
      <c r="J5" s="515"/>
      <c r="K5" s="516"/>
      <c r="L5" s="1226" t="s">
        <v>712</v>
      </c>
      <c r="M5" s="1227"/>
      <c r="N5" s="1228"/>
      <c r="O5" s="1226" t="s">
        <v>713</v>
      </c>
      <c r="P5" s="1227"/>
      <c r="Q5" s="1228"/>
      <c r="R5" s="514" t="s">
        <v>714</v>
      </c>
      <c r="S5" s="515"/>
      <c r="T5" s="515"/>
      <c r="U5" s="515"/>
      <c r="V5" s="516"/>
      <c r="W5" s="1226" t="s">
        <v>540</v>
      </c>
      <c r="X5" s="1227"/>
      <c r="Y5" s="1228"/>
      <c r="Z5" s="1226" t="s">
        <v>555</v>
      </c>
      <c r="AA5" s="1227"/>
      <c r="AB5" s="1228"/>
      <c r="AC5" s="517" t="s">
        <v>541</v>
      </c>
      <c r="AD5" s="518" t="s">
        <v>542</v>
      </c>
      <c r="AE5" s="519"/>
      <c r="AF5" s="519"/>
      <c r="AG5" s="1229" t="s">
        <v>543</v>
      </c>
      <c r="AH5" s="1230"/>
      <c r="AI5" s="1231"/>
      <c r="AJ5" s="687"/>
    </row>
    <row r="6" spans="1:36" s="533" customFormat="1" ht="12.75">
      <c r="A6" s="521"/>
      <c r="B6" s="522" t="s">
        <v>476</v>
      </c>
      <c r="C6" s="523" t="s">
        <v>477</v>
      </c>
      <c r="D6" s="524"/>
      <c r="E6" s="525"/>
      <c r="F6" s="526"/>
      <c r="G6" s="522" t="s">
        <v>476</v>
      </c>
      <c r="H6" s="523" t="s">
        <v>477</v>
      </c>
      <c r="I6" s="524"/>
      <c r="J6" s="525"/>
      <c r="K6" s="527"/>
      <c r="L6" s="528"/>
      <c r="M6" s="529"/>
      <c r="N6" s="530"/>
      <c r="O6" s="528"/>
      <c r="P6" s="529"/>
      <c r="Q6" s="530"/>
      <c r="R6" s="522" t="s">
        <v>476</v>
      </c>
      <c r="S6" s="523" t="s">
        <v>477</v>
      </c>
      <c r="T6" s="524"/>
      <c r="U6" s="525"/>
      <c r="V6" s="526"/>
      <c r="W6" s="528"/>
      <c r="X6" s="529"/>
      <c r="Y6" s="530"/>
      <c r="Z6" s="528"/>
      <c r="AA6" s="529"/>
      <c r="AB6" s="530"/>
      <c r="AC6" s="531" t="s">
        <v>544</v>
      </c>
      <c r="AD6" s="529"/>
      <c r="AE6" s="529"/>
      <c r="AF6" s="532"/>
      <c r="AG6" s="528"/>
      <c r="AH6" s="529"/>
      <c r="AI6" s="530"/>
      <c r="AJ6" s="688" t="s">
        <v>478</v>
      </c>
    </row>
    <row r="7" spans="1:36" s="533" customFormat="1" ht="12.75">
      <c r="A7" s="521"/>
      <c r="B7" s="522" t="s">
        <v>479</v>
      </c>
      <c r="C7" s="534" t="s">
        <v>480</v>
      </c>
      <c r="D7" s="534" t="s">
        <v>476</v>
      </c>
      <c r="E7" s="534" t="s">
        <v>481</v>
      </c>
      <c r="F7" s="526" t="s">
        <v>482</v>
      </c>
      <c r="G7" s="522" t="s">
        <v>479</v>
      </c>
      <c r="H7" s="534" t="s">
        <v>480</v>
      </c>
      <c r="I7" s="534" t="s">
        <v>476</v>
      </c>
      <c r="J7" s="534" t="s">
        <v>481</v>
      </c>
      <c r="K7" s="526" t="s">
        <v>482</v>
      </c>
      <c r="L7" s="522" t="s">
        <v>480</v>
      </c>
      <c r="M7" s="535" t="s">
        <v>476</v>
      </c>
      <c r="N7" s="536" t="s">
        <v>481</v>
      </c>
      <c r="O7" s="522" t="s">
        <v>480</v>
      </c>
      <c r="P7" s="535" t="s">
        <v>476</v>
      </c>
      <c r="Q7" s="536" t="s">
        <v>481</v>
      </c>
      <c r="R7" s="522" t="s">
        <v>479</v>
      </c>
      <c r="S7" s="534" t="s">
        <v>480</v>
      </c>
      <c r="T7" s="534" t="s">
        <v>476</v>
      </c>
      <c r="U7" s="534" t="s">
        <v>482</v>
      </c>
      <c r="V7" s="526" t="s">
        <v>482</v>
      </c>
      <c r="W7" s="522" t="s">
        <v>480</v>
      </c>
      <c r="X7" s="535" t="s">
        <v>476</v>
      </c>
      <c r="Y7" s="526" t="s">
        <v>482</v>
      </c>
      <c r="Z7" s="522" t="s">
        <v>480</v>
      </c>
      <c r="AA7" s="535" t="s">
        <v>476</v>
      </c>
      <c r="AB7" s="526" t="s">
        <v>482</v>
      </c>
      <c r="AC7" s="531" t="s">
        <v>545</v>
      </c>
      <c r="AD7" s="535" t="s">
        <v>480</v>
      </c>
      <c r="AE7" s="535" t="s">
        <v>476</v>
      </c>
      <c r="AF7" s="537" t="s">
        <v>482</v>
      </c>
      <c r="AG7" s="522" t="s">
        <v>480</v>
      </c>
      <c r="AH7" s="535" t="s">
        <v>476</v>
      </c>
      <c r="AI7" s="536" t="s">
        <v>482</v>
      </c>
      <c r="AJ7" s="688" t="s">
        <v>483</v>
      </c>
    </row>
    <row r="8" spans="1:36" s="533" customFormat="1" ht="12.75">
      <c r="A8" s="521"/>
      <c r="B8" s="522" t="s">
        <v>484</v>
      </c>
      <c r="C8" s="534" t="s">
        <v>485</v>
      </c>
      <c r="D8" s="534" t="s">
        <v>486</v>
      </c>
      <c r="E8" s="534" t="s">
        <v>487</v>
      </c>
      <c r="F8" s="526" t="s">
        <v>488</v>
      </c>
      <c r="G8" s="522" t="s">
        <v>484</v>
      </c>
      <c r="H8" s="534" t="s">
        <v>485</v>
      </c>
      <c r="I8" s="534" t="s">
        <v>486</v>
      </c>
      <c r="J8" s="534" t="s">
        <v>489</v>
      </c>
      <c r="K8" s="526" t="s">
        <v>488</v>
      </c>
      <c r="L8" s="522" t="s">
        <v>485</v>
      </c>
      <c r="M8" s="535" t="s">
        <v>486</v>
      </c>
      <c r="N8" s="536" t="s">
        <v>489</v>
      </c>
      <c r="O8" s="522" t="s">
        <v>485</v>
      </c>
      <c r="P8" s="535" t="s">
        <v>486</v>
      </c>
      <c r="Q8" s="536" t="s">
        <v>489</v>
      </c>
      <c r="R8" s="522" t="s">
        <v>484</v>
      </c>
      <c r="S8" s="534" t="s">
        <v>485</v>
      </c>
      <c r="T8" s="534" t="s">
        <v>486</v>
      </c>
      <c r="U8" s="534" t="s">
        <v>490</v>
      </c>
      <c r="V8" s="526" t="s">
        <v>488</v>
      </c>
      <c r="W8" s="522" t="s">
        <v>485</v>
      </c>
      <c r="X8" s="535" t="s">
        <v>486</v>
      </c>
      <c r="Y8" s="526" t="s">
        <v>490</v>
      </c>
      <c r="Z8" s="522" t="s">
        <v>485</v>
      </c>
      <c r="AA8" s="535" t="s">
        <v>486</v>
      </c>
      <c r="AB8" s="526" t="s">
        <v>490</v>
      </c>
      <c r="AC8" s="531" t="s">
        <v>491</v>
      </c>
      <c r="AD8" s="535" t="s">
        <v>485</v>
      </c>
      <c r="AE8" s="535" t="s">
        <v>486</v>
      </c>
      <c r="AF8" s="537" t="s">
        <v>490</v>
      </c>
      <c r="AG8" s="522" t="s">
        <v>485</v>
      </c>
      <c r="AH8" s="535" t="s">
        <v>486</v>
      </c>
      <c r="AI8" s="536" t="s">
        <v>490</v>
      </c>
      <c r="AJ8" s="688" t="s">
        <v>492</v>
      </c>
    </row>
    <row r="9" spans="1:36" s="533" customFormat="1" ht="12.75">
      <c r="A9" s="521"/>
      <c r="B9" s="522" t="s">
        <v>493</v>
      </c>
      <c r="C9" s="534" t="s">
        <v>494</v>
      </c>
      <c r="D9" s="534"/>
      <c r="E9" s="534" t="s">
        <v>495</v>
      </c>
      <c r="F9" s="526"/>
      <c r="G9" s="522" t="s">
        <v>493</v>
      </c>
      <c r="H9" s="534" t="s">
        <v>494</v>
      </c>
      <c r="I9" s="534"/>
      <c r="J9" s="534" t="s">
        <v>496</v>
      </c>
      <c r="K9" s="526"/>
      <c r="L9" s="522" t="s">
        <v>494</v>
      </c>
      <c r="M9" s="535"/>
      <c r="N9" s="536" t="s">
        <v>496</v>
      </c>
      <c r="O9" s="522" t="s">
        <v>494</v>
      </c>
      <c r="P9" s="535"/>
      <c r="Q9" s="536" t="s">
        <v>496</v>
      </c>
      <c r="R9" s="522" t="s">
        <v>493</v>
      </c>
      <c r="S9" s="534" t="s">
        <v>494</v>
      </c>
      <c r="T9" s="534"/>
      <c r="U9" s="534" t="s">
        <v>497</v>
      </c>
      <c r="V9" s="526"/>
      <c r="W9" s="522" t="s">
        <v>494</v>
      </c>
      <c r="X9" s="535"/>
      <c r="Y9" s="526" t="s">
        <v>497</v>
      </c>
      <c r="Z9" s="522" t="s">
        <v>494</v>
      </c>
      <c r="AA9" s="535"/>
      <c r="AB9" s="526" t="s">
        <v>497</v>
      </c>
      <c r="AC9" s="531" t="s">
        <v>546</v>
      </c>
      <c r="AD9" s="535" t="s">
        <v>494</v>
      </c>
      <c r="AE9" s="535"/>
      <c r="AF9" s="537" t="s">
        <v>497</v>
      </c>
      <c r="AG9" s="522" t="s">
        <v>494</v>
      </c>
      <c r="AH9" s="535"/>
      <c r="AI9" s="536" t="s">
        <v>497</v>
      </c>
      <c r="AJ9" s="688" t="s">
        <v>498</v>
      </c>
    </row>
    <row r="10" spans="1:41" s="533" customFormat="1" ht="13.5" thickBot="1">
      <c r="A10" s="538"/>
      <c r="B10" s="539" t="s">
        <v>715</v>
      </c>
      <c r="C10" s="540" t="s">
        <v>499</v>
      </c>
      <c r="D10" s="540" t="s">
        <v>499</v>
      </c>
      <c r="E10" s="540"/>
      <c r="F10" s="541" t="s">
        <v>499</v>
      </c>
      <c r="G10" s="539" t="s">
        <v>715</v>
      </c>
      <c r="H10" s="540" t="s">
        <v>499</v>
      </c>
      <c r="I10" s="540" t="s">
        <v>499</v>
      </c>
      <c r="J10" s="540" t="s">
        <v>500</v>
      </c>
      <c r="K10" s="541" t="s">
        <v>499</v>
      </c>
      <c r="L10" s="539" t="s">
        <v>499</v>
      </c>
      <c r="M10" s="542" t="s">
        <v>499</v>
      </c>
      <c r="N10" s="543" t="s">
        <v>500</v>
      </c>
      <c r="O10" s="539" t="s">
        <v>499</v>
      </c>
      <c r="P10" s="542" t="s">
        <v>499</v>
      </c>
      <c r="Q10" s="543" t="s">
        <v>500</v>
      </c>
      <c r="R10" s="539" t="s">
        <v>715</v>
      </c>
      <c r="S10" s="540" t="s">
        <v>499</v>
      </c>
      <c r="T10" s="540" t="s">
        <v>499</v>
      </c>
      <c r="U10" s="540" t="s">
        <v>501</v>
      </c>
      <c r="V10" s="541" t="s">
        <v>499</v>
      </c>
      <c r="W10" s="539" t="s">
        <v>499</v>
      </c>
      <c r="X10" s="542" t="s">
        <v>499</v>
      </c>
      <c r="Y10" s="541" t="s">
        <v>501</v>
      </c>
      <c r="Z10" s="539" t="s">
        <v>499</v>
      </c>
      <c r="AA10" s="542" t="s">
        <v>499</v>
      </c>
      <c r="AB10" s="541" t="s">
        <v>501</v>
      </c>
      <c r="AC10" s="544" t="s">
        <v>499</v>
      </c>
      <c r="AD10" s="542" t="s">
        <v>499</v>
      </c>
      <c r="AE10" s="542" t="s">
        <v>499</v>
      </c>
      <c r="AF10" s="545" t="s">
        <v>501</v>
      </c>
      <c r="AG10" s="539" t="s">
        <v>499</v>
      </c>
      <c r="AH10" s="542" t="s">
        <v>499</v>
      </c>
      <c r="AI10" s="543" t="s">
        <v>501</v>
      </c>
      <c r="AJ10" s="689">
        <v>2013</v>
      </c>
      <c r="AM10" s="690"/>
      <c r="AN10" s="690"/>
      <c r="AO10" s="690"/>
    </row>
    <row r="11" spans="1:41" ht="13.5" thickBot="1">
      <c r="A11" s="691" t="s">
        <v>491</v>
      </c>
      <c r="B11" s="546">
        <v>1</v>
      </c>
      <c r="C11" s="547">
        <v>2</v>
      </c>
      <c r="D11" s="547">
        <v>3</v>
      </c>
      <c r="E11" s="547">
        <v>4</v>
      </c>
      <c r="F11" s="547">
        <v>5</v>
      </c>
      <c r="G11" s="546">
        <v>6</v>
      </c>
      <c r="H11" s="547">
        <v>7</v>
      </c>
      <c r="I11" s="547">
        <v>8</v>
      </c>
      <c r="J11" s="547">
        <v>9</v>
      </c>
      <c r="K11" s="548">
        <v>10</v>
      </c>
      <c r="L11" s="546">
        <v>11</v>
      </c>
      <c r="M11" s="547">
        <v>12</v>
      </c>
      <c r="N11" s="548">
        <v>13</v>
      </c>
      <c r="O11" s="546">
        <v>14</v>
      </c>
      <c r="P11" s="547">
        <v>15</v>
      </c>
      <c r="Q11" s="548">
        <v>16</v>
      </c>
      <c r="R11" s="546">
        <v>17</v>
      </c>
      <c r="S11" s="547">
        <v>18</v>
      </c>
      <c r="T11" s="547">
        <v>19</v>
      </c>
      <c r="U11" s="547">
        <v>20</v>
      </c>
      <c r="V11" s="548">
        <v>21</v>
      </c>
      <c r="W11" s="546">
        <v>22</v>
      </c>
      <c r="X11" s="547">
        <v>23</v>
      </c>
      <c r="Y11" s="548">
        <v>24</v>
      </c>
      <c r="Z11" s="546">
        <v>25</v>
      </c>
      <c r="AA11" s="547">
        <v>26</v>
      </c>
      <c r="AB11" s="548">
        <v>27</v>
      </c>
      <c r="AC11" s="549">
        <v>28</v>
      </c>
      <c r="AD11" s="546">
        <v>29</v>
      </c>
      <c r="AE11" s="550">
        <v>30</v>
      </c>
      <c r="AF11" s="551">
        <v>31</v>
      </c>
      <c r="AG11" s="546">
        <v>32</v>
      </c>
      <c r="AH11" s="550">
        <v>33</v>
      </c>
      <c r="AI11" s="552">
        <v>34</v>
      </c>
      <c r="AJ11" s="692">
        <v>35</v>
      </c>
      <c r="AM11" s="693"/>
      <c r="AN11" s="693"/>
      <c r="AO11" s="693"/>
    </row>
    <row r="12" spans="1:41" s="563" customFormat="1" ht="15">
      <c r="A12" s="694" t="s">
        <v>502</v>
      </c>
      <c r="B12" s="553"/>
      <c r="C12" s="554"/>
      <c r="D12" s="554"/>
      <c r="E12" s="555"/>
      <c r="F12" s="556"/>
      <c r="G12" s="553"/>
      <c r="H12" s="554"/>
      <c r="I12" s="554"/>
      <c r="J12" s="555"/>
      <c r="K12" s="556"/>
      <c r="L12" s="553"/>
      <c r="M12" s="554"/>
      <c r="N12" s="556"/>
      <c r="O12" s="553"/>
      <c r="P12" s="554"/>
      <c r="Q12" s="556"/>
      <c r="R12" s="553"/>
      <c r="S12" s="554"/>
      <c r="T12" s="554"/>
      <c r="U12" s="555"/>
      <c r="V12" s="556"/>
      <c r="W12" s="553"/>
      <c r="X12" s="554"/>
      <c r="Y12" s="556"/>
      <c r="Z12" s="554"/>
      <c r="AA12" s="557"/>
      <c r="AB12" s="558"/>
      <c r="AC12" s="559"/>
      <c r="AD12" s="553"/>
      <c r="AE12" s="554"/>
      <c r="AF12" s="556"/>
      <c r="AG12" s="560"/>
      <c r="AH12" s="561"/>
      <c r="AI12" s="562"/>
      <c r="AJ12" s="695"/>
      <c r="AM12" s="696"/>
      <c r="AN12" s="696"/>
      <c r="AO12" s="697"/>
    </row>
    <row r="13" spans="1:41" s="563" customFormat="1" ht="15">
      <c r="A13" s="698" t="s">
        <v>611</v>
      </c>
      <c r="B13" s="699">
        <f>IF(C13+D13=B18+B49,B49+B18,"chyba")</f>
        <v>507660000</v>
      </c>
      <c r="C13" s="564">
        <f>C18+C49</f>
        <v>39063000</v>
      </c>
      <c r="D13" s="564">
        <f>D18+D49</f>
        <v>468597000</v>
      </c>
      <c r="E13" s="564">
        <f>E18+E49</f>
        <v>1500</v>
      </c>
      <c r="F13" s="565">
        <f>IF(E13=0,0,ROUND(D13/E13/12,0))</f>
        <v>26033</v>
      </c>
      <c r="G13" s="699">
        <f>IF(H13+I13=G18+G49,G49+G18,"chyba")</f>
        <v>547934262</v>
      </c>
      <c r="H13" s="564">
        <f>H18+H49</f>
        <v>40625500</v>
      </c>
      <c r="I13" s="564">
        <f>I18+I49</f>
        <v>507308762</v>
      </c>
      <c r="J13" s="564">
        <f>J18+J49</f>
        <v>1499</v>
      </c>
      <c r="K13" s="565">
        <f>IF(J13=0,0,ROUND(I13/J13/12,0))</f>
        <v>28203</v>
      </c>
      <c r="L13" s="699">
        <f aca="true" t="shared" si="0" ref="L13:Q13">L18+L49</f>
        <v>2725650</v>
      </c>
      <c r="M13" s="700">
        <f t="shared" si="0"/>
        <v>20923856</v>
      </c>
      <c r="N13" s="566">
        <f t="shared" si="0"/>
        <v>0</v>
      </c>
      <c r="O13" s="699">
        <f t="shared" si="0"/>
        <v>0</v>
      </c>
      <c r="P13" s="700">
        <f t="shared" si="0"/>
        <v>0</v>
      </c>
      <c r="Q13" s="566">
        <f t="shared" si="0"/>
        <v>0</v>
      </c>
      <c r="R13" s="699">
        <f>IF(S13+T13=R18+R49,R49+R18,"chyba")</f>
        <v>554473874</v>
      </c>
      <c r="S13" s="564">
        <f>S18+S49</f>
        <v>40685716</v>
      </c>
      <c r="T13" s="564">
        <f>T18+T49</f>
        <v>513788158</v>
      </c>
      <c r="U13" s="564">
        <f>U18+U49</f>
        <v>1365</v>
      </c>
      <c r="V13" s="565">
        <f>IF(U13=0,0,ROUND(T13/U13/12,0))</f>
        <v>31367</v>
      </c>
      <c r="W13" s="699">
        <f aca="true" t="shared" si="1" ref="W13:AJ13">W18+W49</f>
        <v>1875440</v>
      </c>
      <c r="X13" s="700">
        <f t="shared" si="1"/>
        <v>16859095</v>
      </c>
      <c r="Y13" s="566">
        <f t="shared" si="1"/>
        <v>0</v>
      </c>
      <c r="Z13" s="699">
        <f t="shared" si="1"/>
        <v>0</v>
      </c>
      <c r="AA13" s="700">
        <f t="shared" si="1"/>
        <v>0</v>
      </c>
      <c r="AB13" s="566">
        <f t="shared" si="1"/>
        <v>0</v>
      </c>
      <c r="AC13" s="701">
        <f t="shared" si="1"/>
        <v>0</v>
      </c>
      <c r="AD13" s="699">
        <f t="shared" si="1"/>
        <v>0</v>
      </c>
      <c r="AE13" s="700">
        <f t="shared" si="1"/>
        <v>1710648</v>
      </c>
      <c r="AF13" s="566">
        <f t="shared" si="1"/>
        <v>0</v>
      </c>
      <c r="AG13" s="699">
        <f t="shared" si="1"/>
        <v>0</v>
      </c>
      <c r="AH13" s="700">
        <f t="shared" si="1"/>
        <v>0</v>
      </c>
      <c r="AI13" s="566">
        <f t="shared" si="1"/>
        <v>0</v>
      </c>
      <c r="AJ13" s="702">
        <f t="shared" si="1"/>
        <v>0</v>
      </c>
      <c r="AM13" s="696"/>
      <c r="AN13" s="696"/>
      <c r="AO13" s="697"/>
    </row>
    <row r="14" spans="1:41" s="563" customFormat="1" ht="15">
      <c r="A14" s="569" t="s">
        <v>503</v>
      </c>
      <c r="B14" s="703"/>
      <c r="C14" s="572"/>
      <c r="D14" s="572"/>
      <c r="E14" s="572"/>
      <c r="F14" s="573"/>
      <c r="G14" s="703"/>
      <c r="H14" s="572"/>
      <c r="I14" s="572"/>
      <c r="J14" s="572"/>
      <c r="K14" s="565"/>
      <c r="L14" s="703"/>
      <c r="M14" s="631"/>
      <c r="N14" s="574"/>
      <c r="O14" s="703"/>
      <c r="P14" s="631"/>
      <c r="Q14" s="574"/>
      <c r="R14" s="703"/>
      <c r="S14" s="572"/>
      <c r="T14" s="572"/>
      <c r="U14" s="572"/>
      <c r="V14" s="565"/>
      <c r="W14" s="703"/>
      <c r="X14" s="631"/>
      <c r="Y14" s="574"/>
      <c r="Z14" s="703"/>
      <c r="AA14" s="631"/>
      <c r="AB14" s="574"/>
      <c r="AC14" s="704"/>
      <c r="AD14" s="703"/>
      <c r="AE14" s="631"/>
      <c r="AF14" s="574"/>
      <c r="AG14" s="703"/>
      <c r="AH14" s="631"/>
      <c r="AI14" s="574"/>
      <c r="AJ14" s="705"/>
      <c r="AM14" s="696"/>
      <c r="AN14" s="696"/>
      <c r="AO14" s="697"/>
    </row>
    <row r="15" spans="1:41" s="579" customFormat="1" ht="15.75" thickBot="1">
      <c r="A15" s="706" t="s">
        <v>504</v>
      </c>
      <c r="B15" s="707">
        <f>C15+D15</f>
        <v>0</v>
      </c>
      <c r="C15" s="708"/>
      <c r="D15" s="708"/>
      <c r="E15" s="709"/>
      <c r="F15" s="582">
        <f>IF(E15=0,0,ROUND(D15/E15/12,0))</f>
        <v>0</v>
      </c>
      <c r="G15" s="710">
        <f>H15+I15</f>
        <v>0</v>
      </c>
      <c r="H15" s="576"/>
      <c r="I15" s="576"/>
      <c r="J15" s="576"/>
      <c r="K15" s="565">
        <f aca="true" t="shared" si="2" ref="K15:K59">IF(J15=0,0,ROUND(I15/J15/12,0))</f>
        <v>0</v>
      </c>
      <c r="L15" s="711"/>
      <c r="M15" s="712"/>
      <c r="N15" s="578"/>
      <c r="O15" s="711"/>
      <c r="P15" s="712"/>
      <c r="Q15" s="578"/>
      <c r="R15" s="710">
        <f>S15+T15</f>
        <v>0</v>
      </c>
      <c r="S15" s="576"/>
      <c r="T15" s="576"/>
      <c r="U15" s="576"/>
      <c r="V15" s="565">
        <f aca="true" t="shared" si="3" ref="V15:V59">IF(U15=0,0,ROUND(T15/U15/12,0))</f>
        <v>0</v>
      </c>
      <c r="W15" s="711"/>
      <c r="X15" s="712"/>
      <c r="Y15" s="578"/>
      <c r="Z15" s="711"/>
      <c r="AA15" s="712"/>
      <c r="AB15" s="578"/>
      <c r="AC15" s="713"/>
      <c r="AD15" s="711"/>
      <c r="AE15" s="712"/>
      <c r="AF15" s="578"/>
      <c r="AG15" s="711"/>
      <c r="AH15" s="712"/>
      <c r="AI15" s="578"/>
      <c r="AJ15" s="714"/>
      <c r="AM15" s="715"/>
      <c r="AN15" s="715"/>
      <c r="AO15" s="716"/>
    </row>
    <row r="16" spans="1:41" s="563" customFormat="1" ht="15.75" customHeight="1" hidden="1" thickBot="1">
      <c r="A16" s="717" t="s">
        <v>612</v>
      </c>
      <c r="B16" s="718"/>
      <c r="C16" s="719"/>
      <c r="D16" s="719">
        <f>D21+D51</f>
        <v>0</v>
      </c>
      <c r="E16" s="719">
        <f>E21+E51</f>
        <v>0</v>
      </c>
      <c r="F16" s="720">
        <f>IF(E16=0,0,ROUND(D16/E16/12,0))</f>
        <v>0</v>
      </c>
      <c r="G16" s="707"/>
      <c r="H16" s="581"/>
      <c r="I16" s="581">
        <f>I21+I51</f>
        <v>0</v>
      </c>
      <c r="J16" s="581">
        <f>J21+J51</f>
        <v>0</v>
      </c>
      <c r="K16" s="615">
        <f t="shared" si="2"/>
        <v>0</v>
      </c>
      <c r="L16" s="721"/>
      <c r="M16" s="722">
        <f>M21+M51</f>
        <v>0</v>
      </c>
      <c r="N16" s="723">
        <f>N21+N51</f>
        <v>0</v>
      </c>
      <c r="O16" s="721"/>
      <c r="P16" s="722">
        <f>P21+P51</f>
        <v>0</v>
      </c>
      <c r="Q16" s="723">
        <f>Q21+Q51</f>
        <v>0</v>
      </c>
      <c r="R16" s="721"/>
      <c r="S16" s="724"/>
      <c r="T16" s="722">
        <f>T21+T51</f>
        <v>0</v>
      </c>
      <c r="U16" s="723">
        <f>U21+U51</f>
        <v>0</v>
      </c>
      <c r="V16" s="585">
        <f t="shared" si="3"/>
        <v>0</v>
      </c>
      <c r="W16" s="721"/>
      <c r="X16" s="722">
        <f>X21+X51</f>
        <v>0</v>
      </c>
      <c r="Y16" s="723">
        <f>Y21+Y51</f>
        <v>0</v>
      </c>
      <c r="Z16" s="707"/>
      <c r="AA16" s="725">
        <f>AA21+AA51</f>
        <v>0</v>
      </c>
      <c r="AB16" s="583">
        <f>AB21+AB51</f>
        <v>0</v>
      </c>
      <c r="AC16" s="726"/>
      <c r="AD16" s="707"/>
      <c r="AE16" s="725">
        <f>AE21+AE51</f>
        <v>0</v>
      </c>
      <c r="AF16" s="583">
        <f>AF21+AF51</f>
        <v>0</v>
      </c>
      <c r="AG16" s="707"/>
      <c r="AH16" s="725">
        <f>AH21+AH51</f>
        <v>0</v>
      </c>
      <c r="AI16" s="583">
        <f>AI21+AI51</f>
        <v>0</v>
      </c>
      <c r="AJ16" s="727"/>
      <c r="AM16" s="715"/>
      <c r="AN16" s="715"/>
      <c r="AO16" s="716"/>
    </row>
    <row r="17" spans="1:41" s="563" customFormat="1" ht="15">
      <c r="A17" s="728" t="s">
        <v>505</v>
      </c>
      <c r="B17" s="729"/>
      <c r="C17" s="555"/>
      <c r="D17" s="555"/>
      <c r="E17" s="555"/>
      <c r="F17" s="556"/>
      <c r="G17" s="729"/>
      <c r="H17" s="555"/>
      <c r="I17" s="555"/>
      <c r="J17" s="555"/>
      <c r="K17" s="556"/>
      <c r="L17" s="729"/>
      <c r="M17" s="557"/>
      <c r="N17" s="562"/>
      <c r="O17" s="729"/>
      <c r="P17" s="557"/>
      <c r="Q17" s="562"/>
      <c r="R17" s="729"/>
      <c r="S17" s="555"/>
      <c r="T17" s="555"/>
      <c r="U17" s="555"/>
      <c r="V17" s="556"/>
      <c r="W17" s="729"/>
      <c r="X17" s="557"/>
      <c r="Y17" s="562"/>
      <c r="Z17" s="729"/>
      <c r="AA17" s="557"/>
      <c r="AB17" s="562"/>
      <c r="AC17" s="730"/>
      <c r="AD17" s="729"/>
      <c r="AE17" s="557"/>
      <c r="AF17" s="562"/>
      <c r="AG17" s="729"/>
      <c r="AH17" s="557"/>
      <c r="AI17" s="562"/>
      <c r="AJ17" s="731"/>
      <c r="AM17" s="696"/>
      <c r="AN17" s="696"/>
      <c r="AO17" s="697"/>
    </row>
    <row r="18" spans="1:41" s="563" customFormat="1" ht="15">
      <c r="A18" s="732" t="s">
        <v>506</v>
      </c>
      <c r="B18" s="699">
        <f>C18+D18</f>
        <v>507660000</v>
      </c>
      <c r="C18" s="564">
        <f>C23+C34+C45</f>
        <v>39063000</v>
      </c>
      <c r="D18" s="564">
        <f>D23+D34+D45</f>
        <v>468597000</v>
      </c>
      <c r="E18" s="564">
        <f>E23+E34+E45</f>
        <v>1500</v>
      </c>
      <c r="F18" s="565">
        <f>IF(E18=0,0,ROUND(D18/E18/12,0))</f>
        <v>26033</v>
      </c>
      <c r="G18" s="699">
        <f>H18+I18</f>
        <v>547934262</v>
      </c>
      <c r="H18" s="564">
        <f>H23+H34+H45</f>
        <v>40625500</v>
      </c>
      <c r="I18" s="564">
        <f>I23+I34+I45</f>
        <v>507308762</v>
      </c>
      <c r="J18" s="564">
        <f>J23+J34+J45</f>
        <v>1499</v>
      </c>
      <c r="K18" s="565">
        <f t="shared" si="2"/>
        <v>28203</v>
      </c>
      <c r="L18" s="699">
        <f aca="true" t="shared" si="4" ref="L18:Q18">L23+L34+L45</f>
        <v>2725650</v>
      </c>
      <c r="M18" s="700">
        <f t="shared" si="4"/>
        <v>20923856</v>
      </c>
      <c r="N18" s="566">
        <f t="shared" si="4"/>
        <v>0</v>
      </c>
      <c r="O18" s="699">
        <f t="shared" si="4"/>
        <v>0</v>
      </c>
      <c r="P18" s="700">
        <f t="shared" si="4"/>
        <v>0</v>
      </c>
      <c r="Q18" s="566">
        <f t="shared" si="4"/>
        <v>0</v>
      </c>
      <c r="R18" s="699">
        <f>S18+T18</f>
        <v>554473874</v>
      </c>
      <c r="S18" s="564">
        <f>S23+S34+S45</f>
        <v>40685716</v>
      </c>
      <c r="T18" s="564">
        <f>T23+T34+T45</f>
        <v>513788158</v>
      </c>
      <c r="U18" s="564">
        <f>U23+U34+U45</f>
        <v>1365</v>
      </c>
      <c r="V18" s="565">
        <f t="shared" si="3"/>
        <v>31367</v>
      </c>
      <c r="W18" s="699">
        <f aca="true" t="shared" si="5" ref="W18:AJ18">W23+W34+W45</f>
        <v>1875440</v>
      </c>
      <c r="X18" s="700">
        <f t="shared" si="5"/>
        <v>16859095</v>
      </c>
      <c r="Y18" s="566">
        <f t="shared" si="5"/>
        <v>0</v>
      </c>
      <c r="Z18" s="699">
        <f t="shared" si="5"/>
        <v>0</v>
      </c>
      <c r="AA18" s="700">
        <f t="shared" si="5"/>
        <v>0</v>
      </c>
      <c r="AB18" s="566">
        <f t="shared" si="5"/>
        <v>0</v>
      </c>
      <c r="AC18" s="701">
        <f t="shared" si="5"/>
        <v>0</v>
      </c>
      <c r="AD18" s="699">
        <f t="shared" si="5"/>
        <v>0</v>
      </c>
      <c r="AE18" s="700">
        <f t="shared" si="5"/>
        <v>1710648</v>
      </c>
      <c r="AF18" s="566">
        <f t="shared" si="5"/>
        <v>0</v>
      </c>
      <c r="AG18" s="699">
        <f t="shared" si="5"/>
        <v>0</v>
      </c>
      <c r="AH18" s="700">
        <f t="shared" si="5"/>
        <v>0</v>
      </c>
      <c r="AI18" s="566">
        <f t="shared" si="5"/>
        <v>0</v>
      </c>
      <c r="AJ18" s="733">
        <f t="shared" si="5"/>
        <v>0</v>
      </c>
      <c r="AM18" s="696"/>
      <c r="AN18" s="696"/>
      <c r="AO18" s="697"/>
    </row>
    <row r="19" spans="1:41" s="563" customFormat="1" ht="15">
      <c r="A19" s="569" t="s">
        <v>503</v>
      </c>
      <c r="B19" s="703"/>
      <c r="C19" s="572"/>
      <c r="D19" s="572"/>
      <c r="E19" s="572"/>
      <c r="F19" s="573"/>
      <c r="G19" s="703"/>
      <c r="H19" s="572"/>
      <c r="I19" s="572"/>
      <c r="J19" s="572"/>
      <c r="K19" s="573"/>
      <c r="L19" s="703"/>
      <c r="M19" s="631"/>
      <c r="N19" s="574"/>
      <c r="O19" s="703"/>
      <c r="P19" s="631"/>
      <c r="Q19" s="574"/>
      <c r="R19" s="703"/>
      <c r="S19" s="572"/>
      <c r="T19" s="572"/>
      <c r="U19" s="572"/>
      <c r="V19" s="573"/>
      <c r="W19" s="703"/>
      <c r="X19" s="631"/>
      <c r="Y19" s="574"/>
      <c r="Z19" s="703"/>
      <c r="AA19" s="631"/>
      <c r="AB19" s="574"/>
      <c r="AC19" s="704"/>
      <c r="AD19" s="703"/>
      <c r="AE19" s="631"/>
      <c r="AF19" s="574"/>
      <c r="AG19" s="703"/>
      <c r="AH19" s="631"/>
      <c r="AI19" s="574"/>
      <c r="AJ19" s="734"/>
      <c r="AM19" s="696"/>
      <c r="AN19" s="696"/>
      <c r="AO19" s="697"/>
    </row>
    <row r="20" spans="1:41" s="579" customFormat="1" ht="15.75" thickBot="1">
      <c r="A20" s="706" t="s">
        <v>504</v>
      </c>
      <c r="B20" s="707">
        <f>C20+D20</f>
        <v>0</v>
      </c>
      <c r="C20" s="581"/>
      <c r="D20" s="581"/>
      <c r="E20" s="580"/>
      <c r="F20" s="582">
        <f>IF(E20=0,0,ROUND(D20/E20/12,0))</f>
        <v>0</v>
      </c>
      <c r="G20" s="721">
        <f>H20+I20</f>
        <v>0</v>
      </c>
      <c r="H20" s="724"/>
      <c r="I20" s="724"/>
      <c r="J20" s="724"/>
      <c r="K20" s="585">
        <f t="shared" si="2"/>
        <v>0</v>
      </c>
      <c r="L20" s="735"/>
      <c r="M20" s="736"/>
      <c r="N20" s="737"/>
      <c r="O20" s="735"/>
      <c r="P20" s="736"/>
      <c r="Q20" s="737"/>
      <c r="R20" s="707">
        <f>S20+T20</f>
        <v>0</v>
      </c>
      <c r="S20" s="708"/>
      <c r="T20" s="708"/>
      <c r="U20" s="708"/>
      <c r="V20" s="615">
        <f t="shared" si="3"/>
        <v>0</v>
      </c>
      <c r="W20" s="735"/>
      <c r="X20" s="736"/>
      <c r="Y20" s="737"/>
      <c r="Z20" s="735"/>
      <c r="AA20" s="736"/>
      <c r="AB20" s="737"/>
      <c r="AC20" s="738"/>
      <c r="AD20" s="735"/>
      <c r="AE20" s="736"/>
      <c r="AF20" s="737"/>
      <c r="AG20" s="735"/>
      <c r="AH20" s="736"/>
      <c r="AI20" s="737"/>
      <c r="AJ20" s="739"/>
      <c r="AM20" s="715"/>
      <c r="AN20" s="715"/>
      <c r="AO20" s="716"/>
    </row>
    <row r="21" spans="1:41" s="563" customFormat="1" ht="15.75" customHeight="1" hidden="1" thickBot="1">
      <c r="A21" s="717" t="s">
        <v>612</v>
      </c>
      <c r="B21" s="718">
        <f>C21+D21</f>
        <v>0</v>
      </c>
      <c r="C21" s="719"/>
      <c r="D21" s="719">
        <f>D25+D47</f>
        <v>0</v>
      </c>
      <c r="E21" s="719">
        <f>E25+E47</f>
        <v>0</v>
      </c>
      <c r="F21" s="720">
        <f>IF(E21=0,0,ROUND(D21/E21/12,0))</f>
        <v>0</v>
      </c>
      <c r="G21" s="740">
        <f>H21+I21</f>
        <v>0</v>
      </c>
      <c r="H21" s="741"/>
      <c r="I21" s="741">
        <f>I25+I47</f>
        <v>0</v>
      </c>
      <c r="J21" s="741">
        <f>J25+J47</f>
        <v>0</v>
      </c>
      <c r="K21" s="618">
        <f t="shared" si="2"/>
        <v>0</v>
      </c>
      <c r="L21" s="742"/>
      <c r="M21" s="743">
        <f>M25+M47</f>
        <v>0</v>
      </c>
      <c r="N21" s="744">
        <f>N25+N47</f>
        <v>0</v>
      </c>
      <c r="O21" s="742"/>
      <c r="P21" s="743">
        <f>P25+P47</f>
        <v>0</v>
      </c>
      <c r="Q21" s="744">
        <f>Q25+Q47</f>
        <v>0</v>
      </c>
      <c r="R21" s="718">
        <f>S21+T21</f>
        <v>0</v>
      </c>
      <c r="S21" s="719"/>
      <c r="T21" s="745">
        <f>T25+T47</f>
        <v>0</v>
      </c>
      <c r="U21" s="746">
        <f>U25+U47</f>
        <v>0</v>
      </c>
      <c r="V21" s="615">
        <f t="shared" si="3"/>
        <v>0</v>
      </c>
      <c r="W21" s="742"/>
      <c r="X21" s="743">
        <f>X25+X47</f>
        <v>0</v>
      </c>
      <c r="Y21" s="744">
        <f>Y25+Y47</f>
        <v>0</v>
      </c>
      <c r="Z21" s="742"/>
      <c r="AA21" s="743">
        <f>AA25+AA47</f>
        <v>0</v>
      </c>
      <c r="AB21" s="744">
        <f>AB25+AB47</f>
        <v>0</v>
      </c>
      <c r="AC21" s="747"/>
      <c r="AD21" s="742"/>
      <c r="AE21" s="743">
        <f>AE25+AE47</f>
        <v>0</v>
      </c>
      <c r="AF21" s="744">
        <f>AF25+AF47</f>
        <v>0</v>
      </c>
      <c r="AG21" s="742"/>
      <c r="AH21" s="743">
        <f>AH25+AH47</f>
        <v>0</v>
      </c>
      <c r="AI21" s="744">
        <f>AI25+AI47</f>
        <v>0</v>
      </c>
      <c r="AJ21" s="748"/>
      <c r="AM21" s="715"/>
      <c r="AN21" s="715"/>
      <c r="AO21" s="716"/>
    </row>
    <row r="22" spans="1:41" s="563" customFormat="1" ht="15">
      <c r="A22" s="749" t="s">
        <v>507</v>
      </c>
      <c r="B22" s="729"/>
      <c r="C22" s="555"/>
      <c r="D22" s="555"/>
      <c r="E22" s="555"/>
      <c r="F22" s="556"/>
      <c r="G22" s="729"/>
      <c r="H22" s="555"/>
      <c r="I22" s="555"/>
      <c r="J22" s="555"/>
      <c r="K22" s="556"/>
      <c r="L22" s="729"/>
      <c r="M22" s="557"/>
      <c r="N22" s="562"/>
      <c r="O22" s="729"/>
      <c r="P22" s="557"/>
      <c r="Q22" s="562"/>
      <c r="R22" s="587"/>
      <c r="S22" s="588"/>
      <c r="T22" s="588"/>
      <c r="U22" s="584"/>
      <c r="V22" s="556"/>
      <c r="W22" s="750"/>
      <c r="X22" s="751"/>
      <c r="Y22" s="562"/>
      <c r="Z22" s="729"/>
      <c r="AA22" s="557"/>
      <c r="AB22" s="562"/>
      <c r="AC22" s="730"/>
      <c r="AD22" s="729"/>
      <c r="AE22" s="557"/>
      <c r="AF22" s="562"/>
      <c r="AG22" s="729"/>
      <c r="AH22" s="557"/>
      <c r="AI22" s="562"/>
      <c r="AJ22" s="731"/>
      <c r="AM22" s="696"/>
      <c r="AN22" s="696"/>
      <c r="AO22" s="697"/>
    </row>
    <row r="23" spans="1:41" s="563" customFormat="1" ht="15.75" thickBot="1">
      <c r="A23" s="752" t="s">
        <v>508</v>
      </c>
      <c r="B23" s="753">
        <f>C23+D23</f>
        <v>507660000</v>
      </c>
      <c r="C23" s="605">
        <v>39063000</v>
      </c>
      <c r="D23" s="605">
        <v>468597000</v>
      </c>
      <c r="E23" s="605">
        <v>1500</v>
      </c>
      <c r="F23" s="598">
        <f>IF(E23=0,0,ROUND(D23/E23/12,0))</f>
        <v>26033</v>
      </c>
      <c r="G23" s="753">
        <f>H23+I23</f>
        <v>547934262</v>
      </c>
      <c r="H23" s="605">
        <v>40625500</v>
      </c>
      <c r="I23" s="605">
        <v>507308762</v>
      </c>
      <c r="J23" s="605">
        <v>1499</v>
      </c>
      <c r="K23" s="598">
        <f t="shared" si="2"/>
        <v>28203</v>
      </c>
      <c r="L23" s="754">
        <v>2725650</v>
      </c>
      <c r="M23" s="637">
        <v>20923856</v>
      </c>
      <c r="N23" s="599">
        <v>0</v>
      </c>
      <c r="O23" s="754">
        <v>0</v>
      </c>
      <c r="P23" s="637">
        <v>0</v>
      </c>
      <c r="Q23" s="599"/>
      <c r="R23" s="753">
        <f>S23+T23</f>
        <v>554473874</v>
      </c>
      <c r="S23" s="597">
        <v>40685716</v>
      </c>
      <c r="T23" s="597">
        <v>513788158</v>
      </c>
      <c r="U23" s="597">
        <v>1365</v>
      </c>
      <c r="V23" s="598">
        <f t="shared" si="3"/>
        <v>31367</v>
      </c>
      <c r="W23" s="754">
        <v>1875440</v>
      </c>
      <c r="X23" s="637">
        <v>16859095</v>
      </c>
      <c r="Y23" s="599">
        <v>0</v>
      </c>
      <c r="Z23" s="754">
        <v>0</v>
      </c>
      <c r="AA23" s="637">
        <v>0</v>
      </c>
      <c r="AB23" s="599">
        <v>0</v>
      </c>
      <c r="AC23" s="755">
        <v>0</v>
      </c>
      <c r="AD23" s="754">
        <v>0</v>
      </c>
      <c r="AE23" s="637">
        <v>1710648</v>
      </c>
      <c r="AF23" s="599">
        <v>0</v>
      </c>
      <c r="AG23" s="754">
        <v>0</v>
      </c>
      <c r="AH23" s="637">
        <v>0</v>
      </c>
      <c r="AI23" s="599">
        <v>0</v>
      </c>
      <c r="AJ23" s="756"/>
      <c r="AM23" s="696"/>
      <c r="AN23" s="696"/>
      <c r="AO23" s="697"/>
    </row>
    <row r="24" spans="1:41" s="563" customFormat="1" ht="15" customHeight="1" hidden="1">
      <c r="A24" s="607" t="s">
        <v>503</v>
      </c>
      <c r="B24" s="699"/>
      <c r="C24" s="564"/>
      <c r="D24" s="564"/>
      <c r="E24" s="564"/>
      <c r="F24" s="565"/>
      <c r="G24" s="757"/>
      <c r="H24" s="609"/>
      <c r="I24" s="609"/>
      <c r="J24" s="609"/>
      <c r="K24" s="591"/>
      <c r="L24" s="699"/>
      <c r="M24" s="700"/>
      <c r="N24" s="566"/>
      <c r="O24" s="699"/>
      <c r="P24" s="700"/>
      <c r="Q24" s="566"/>
      <c r="R24" s="593"/>
      <c r="S24" s="611"/>
      <c r="T24" s="611"/>
      <c r="U24" s="609"/>
      <c r="V24" s="591"/>
      <c r="W24" s="567"/>
      <c r="X24" s="568"/>
      <c r="Y24" s="566"/>
      <c r="Z24" s="699"/>
      <c r="AA24" s="700"/>
      <c r="AB24" s="566"/>
      <c r="AC24" s="701"/>
      <c r="AD24" s="699"/>
      <c r="AE24" s="700"/>
      <c r="AF24" s="566"/>
      <c r="AG24" s="699"/>
      <c r="AH24" s="700"/>
      <c r="AI24" s="566"/>
      <c r="AJ24" s="733"/>
      <c r="AM24" s="696"/>
      <c r="AN24" s="696"/>
      <c r="AO24" s="697"/>
    </row>
    <row r="25" spans="1:41" s="563" customFormat="1" ht="15.75" customHeight="1" hidden="1" thickBot="1">
      <c r="A25" s="758" t="s">
        <v>612</v>
      </c>
      <c r="B25" s="759"/>
      <c r="C25" s="760"/>
      <c r="D25" s="760">
        <v>0</v>
      </c>
      <c r="E25" s="761"/>
      <c r="F25" s="762">
        <f>IF(E25=0,0,ROUND(D25/E25/12,0))</f>
        <v>0</v>
      </c>
      <c r="G25" s="759"/>
      <c r="H25" s="760"/>
      <c r="I25" s="760"/>
      <c r="J25" s="760"/>
      <c r="K25" s="585">
        <f t="shared" si="2"/>
        <v>0</v>
      </c>
      <c r="L25" s="759"/>
      <c r="M25" s="763"/>
      <c r="N25" s="764"/>
      <c r="O25" s="759"/>
      <c r="P25" s="763"/>
      <c r="Q25" s="764"/>
      <c r="R25" s="600"/>
      <c r="S25" s="601"/>
      <c r="T25" s="602"/>
      <c r="U25" s="597"/>
      <c r="V25" s="615">
        <f t="shared" si="3"/>
        <v>0</v>
      </c>
      <c r="W25" s="765"/>
      <c r="X25" s="766"/>
      <c r="Y25" s="764"/>
      <c r="Z25" s="759"/>
      <c r="AA25" s="763"/>
      <c r="AB25" s="764"/>
      <c r="AC25" s="767"/>
      <c r="AD25" s="759"/>
      <c r="AE25" s="763"/>
      <c r="AF25" s="764"/>
      <c r="AG25" s="759"/>
      <c r="AH25" s="763"/>
      <c r="AI25" s="764"/>
      <c r="AJ25" s="768"/>
      <c r="AM25" s="696"/>
      <c r="AN25" s="696"/>
      <c r="AO25" s="697"/>
    </row>
    <row r="26" spans="1:41" s="563" customFormat="1" ht="15.75" thickBot="1">
      <c r="A26" s="769"/>
      <c r="B26" s="770"/>
      <c r="C26" s="617"/>
      <c r="D26" s="617"/>
      <c r="E26" s="617"/>
      <c r="F26" s="618"/>
      <c r="G26" s="770"/>
      <c r="H26" s="617"/>
      <c r="I26" s="617"/>
      <c r="J26" s="617"/>
      <c r="K26" s="618"/>
      <c r="L26" s="770"/>
      <c r="M26" s="771"/>
      <c r="N26" s="619"/>
      <c r="O26" s="770"/>
      <c r="P26" s="771"/>
      <c r="Q26" s="619"/>
      <c r="R26" s="770"/>
      <c r="S26" s="617"/>
      <c r="T26" s="617"/>
      <c r="U26" s="617"/>
      <c r="V26" s="618"/>
      <c r="W26" s="770"/>
      <c r="X26" s="771"/>
      <c r="Y26" s="619"/>
      <c r="Z26" s="770"/>
      <c r="AA26" s="771"/>
      <c r="AB26" s="619"/>
      <c r="AC26" s="772"/>
      <c r="AD26" s="770"/>
      <c r="AE26" s="771"/>
      <c r="AF26" s="619"/>
      <c r="AG26" s="770"/>
      <c r="AH26" s="771"/>
      <c r="AI26" s="619"/>
      <c r="AJ26" s="773"/>
      <c r="AM26" s="696"/>
      <c r="AN26" s="696"/>
      <c r="AO26" s="697"/>
    </row>
    <row r="27" spans="1:41" s="563" customFormat="1" ht="15" customHeight="1" hidden="1">
      <c r="A27" s="774" t="s">
        <v>613</v>
      </c>
      <c r="B27" s="699">
        <f aca="true" t="shared" si="6" ref="B27:B34">C27+D27</f>
        <v>0</v>
      </c>
      <c r="C27" s="564">
        <v>0</v>
      </c>
      <c r="D27" s="564">
        <v>0</v>
      </c>
      <c r="E27" s="564"/>
      <c r="F27" s="565">
        <f>IF(E27=0,0,ROUND(D27/E27/12,0))</f>
        <v>0</v>
      </c>
      <c r="G27" s="699">
        <f aca="true" t="shared" si="7" ref="G27:G34">H27+I27</f>
        <v>0</v>
      </c>
      <c r="H27" s="564"/>
      <c r="I27" s="564"/>
      <c r="J27" s="564"/>
      <c r="K27" s="565">
        <f t="shared" si="2"/>
        <v>0</v>
      </c>
      <c r="L27" s="699"/>
      <c r="M27" s="700"/>
      <c r="N27" s="566"/>
      <c r="O27" s="699"/>
      <c r="P27" s="700"/>
      <c r="Q27" s="566"/>
      <c r="R27" s="699">
        <f aca="true" t="shared" si="8" ref="R27:R34">S27+T27</f>
        <v>0</v>
      </c>
      <c r="S27" s="564"/>
      <c r="T27" s="564"/>
      <c r="U27" s="564"/>
      <c r="V27" s="565">
        <f t="shared" si="3"/>
        <v>0</v>
      </c>
      <c r="W27" s="699"/>
      <c r="X27" s="700"/>
      <c r="Y27" s="566"/>
      <c r="Z27" s="699"/>
      <c r="AA27" s="700"/>
      <c r="AB27" s="566"/>
      <c r="AC27" s="701"/>
      <c r="AD27" s="699"/>
      <c r="AE27" s="700"/>
      <c r="AF27" s="566"/>
      <c r="AG27" s="699"/>
      <c r="AH27" s="700"/>
      <c r="AI27" s="566"/>
      <c r="AJ27" s="733"/>
      <c r="AM27" s="696"/>
      <c r="AN27" s="696"/>
      <c r="AO27" s="697"/>
    </row>
    <row r="28" spans="1:41" s="563" customFormat="1" ht="15" customHeight="1" hidden="1">
      <c r="A28" s="603" t="s">
        <v>613</v>
      </c>
      <c r="B28" s="699">
        <f t="shared" si="6"/>
        <v>0</v>
      </c>
      <c r="C28" s="564">
        <v>0</v>
      </c>
      <c r="D28" s="564">
        <v>0</v>
      </c>
      <c r="E28" s="564"/>
      <c r="F28" s="565">
        <f aca="true" t="shared" si="9" ref="F28:F34">IF(E28=0,0,ROUND(D28/E28/12,0))</f>
        <v>0</v>
      </c>
      <c r="G28" s="699">
        <f t="shared" si="7"/>
        <v>0</v>
      </c>
      <c r="H28" s="564"/>
      <c r="I28" s="564"/>
      <c r="J28" s="564"/>
      <c r="K28" s="565">
        <f t="shared" si="2"/>
        <v>0</v>
      </c>
      <c r="L28" s="699"/>
      <c r="M28" s="700"/>
      <c r="N28" s="566"/>
      <c r="O28" s="699"/>
      <c r="P28" s="700"/>
      <c r="Q28" s="566"/>
      <c r="R28" s="699">
        <f t="shared" si="8"/>
        <v>0</v>
      </c>
      <c r="S28" s="564"/>
      <c r="T28" s="564"/>
      <c r="U28" s="564"/>
      <c r="V28" s="565">
        <f t="shared" si="3"/>
        <v>0</v>
      </c>
      <c r="W28" s="699"/>
      <c r="X28" s="700"/>
      <c r="Y28" s="566"/>
      <c r="Z28" s="699"/>
      <c r="AA28" s="700"/>
      <c r="AB28" s="566"/>
      <c r="AC28" s="701"/>
      <c r="AD28" s="699"/>
      <c r="AE28" s="700"/>
      <c r="AF28" s="566"/>
      <c r="AG28" s="699"/>
      <c r="AH28" s="700"/>
      <c r="AI28" s="566"/>
      <c r="AJ28" s="733"/>
      <c r="AM28" s="696"/>
      <c r="AN28" s="696"/>
      <c r="AO28" s="697"/>
    </row>
    <row r="29" spans="1:41" s="563" customFormat="1" ht="15" customHeight="1" hidden="1">
      <c r="A29" s="603" t="s">
        <v>613</v>
      </c>
      <c r="B29" s="699">
        <f t="shared" si="6"/>
        <v>0</v>
      </c>
      <c r="C29" s="564">
        <v>0</v>
      </c>
      <c r="D29" s="564">
        <v>0</v>
      </c>
      <c r="E29" s="564"/>
      <c r="F29" s="565">
        <f t="shared" si="9"/>
        <v>0</v>
      </c>
      <c r="G29" s="699">
        <f t="shared" si="7"/>
        <v>0</v>
      </c>
      <c r="H29" s="564"/>
      <c r="I29" s="564"/>
      <c r="J29" s="564"/>
      <c r="K29" s="565">
        <f t="shared" si="2"/>
        <v>0</v>
      </c>
      <c r="L29" s="699"/>
      <c r="M29" s="700"/>
      <c r="N29" s="566"/>
      <c r="O29" s="699"/>
      <c r="P29" s="700"/>
      <c r="Q29" s="566"/>
      <c r="R29" s="699">
        <f t="shared" si="8"/>
        <v>0</v>
      </c>
      <c r="S29" s="564"/>
      <c r="T29" s="564"/>
      <c r="U29" s="564"/>
      <c r="V29" s="565">
        <f t="shared" si="3"/>
        <v>0</v>
      </c>
      <c r="W29" s="699"/>
      <c r="X29" s="700"/>
      <c r="Y29" s="566"/>
      <c r="Z29" s="699"/>
      <c r="AA29" s="700"/>
      <c r="AB29" s="566"/>
      <c r="AC29" s="701"/>
      <c r="AD29" s="699"/>
      <c r="AE29" s="700"/>
      <c r="AF29" s="566"/>
      <c r="AG29" s="699"/>
      <c r="AH29" s="700"/>
      <c r="AI29" s="566"/>
      <c r="AJ29" s="733"/>
      <c r="AM29" s="696"/>
      <c r="AN29" s="696"/>
      <c r="AO29" s="697"/>
    </row>
    <row r="30" spans="1:41" s="563" customFormat="1" ht="15" customHeight="1" hidden="1">
      <c r="A30" s="603" t="s">
        <v>613</v>
      </c>
      <c r="B30" s="699">
        <f t="shared" si="6"/>
        <v>0</v>
      </c>
      <c r="C30" s="564">
        <v>0</v>
      </c>
      <c r="D30" s="564">
        <v>0</v>
      </c>
      <c r="E30" s="564"/>
      <c r="F30" s="565">
        <f t="shared" si="9"/>
        <v>0</v>
      </c>
      <c r="G30" s="699">
        <f t="shared" si="7"/>
        <v>0</v>
      </c>
      <c r="H30" s="564"/>
      <c r="I30" s="564"/>
      <c r="J30" s="564"/>
      <c r="K30" s="565">
        <f t="shared" si="2"/>
        <v>0</v>
      </c>
      <c r="L30" s="699"/>
      <c r="M30" s="700"/>
      <c r="N30" s="566"/>
      <c r="O30" s="699"/>
      <c r="P30" s="700"/>
      <c r="Q30" s="566"/>
      <c r="R30" s="699">
        <f t="shared" si="8"/>
        <v>0</v>
      </c>
      <c r="S30" s="564"/>
      <c r="T30" s="564"/>
      <c r="U30" s="564"/>
      <c r="V30" s="565">
        <f t="shared" si="3"/>
        <v>0</v>
      </c>
      <c r="W30" s="699"/>
      <c r="X30" s="700"/>
      <c r="Y30" s="566"/>
      <c r="Z30" s="699"/>
      <c r="AA30" s="700"/>
      <c r="AB30" s="566"/>
      <c r="AC30" s="701"/>
      <c r="AD30" s="699"/>
      <c r="AE30" s="700"/>
      <c r="AF30" s="566"/>
      <c r="AG30" s="699"/>
      <c r="AH30" s="700"/>
      <c r="AI30" s="566"/>
      <c r="AJ30" s="733"/>
      <c r="AM30" s="696"/>
      <c r="AN30" s="696"/>
      <c r="AO30" s="697"/>
    </row>
    <row r="31" spans="1:41" s="563" customFormat="1" ht="15" customHeight="1" hidden="1">
      <c r="A31" s="603" t="s">
        <v>613</v>
      </c>
      <c r="B31" s="699">
        <f t="shared" si="6"/>
        <v>0</v>
      </c>
      <c r="C31" s="564">
        <v>0</v>
      </c>
      <c r="D31" s="564">
        <v>0</v>
      </c>
      <c r="E31" s="564"/>
      <c r="F31" s="565">
        <f t="shared" si="9"/>
        <v>0</v>
      </c>
      <c r="G31" s="699">
        <f t="shared" si="7"/>
        <v>0</v>
      </c>
      <c r="H31" s="564"/>
      <c r="I31" s="564"/>
      <c r="J31" s="564"/>
      <c r="K31" s="565">
        <f t="shared" si="2"/>
        <v>0</v>
      </c>
      <c r="L31" s="699"/>
      <c r="M31" s="700"/>
      <c r="N31" s="566"/>
      <c r="O31" s="699"/>
      <c r="P31" s="700"/>
      <c r="Q31" s="566"/>
      <c r="R31" s="699">
        <f t="shared" si="8"/>
        <v>0</v>
      </c>
      <c r="S31" s="564"/>
      <c r="T31" s="564"/>
      <c r="U31" s="564"/>
      <c r="V31" s="565">
        <f t="shared" si="3"/>
        <v>0</v>
      </c>
      <c r="W31" s="699"/>
      <c r="X31" s="700"/>
      <c r="Y31" s="566"/>
      <c r="Z31" s="699"/>
      <c r="AA31" s="700"/>
      <c r="AB31" s="566"/>
      <c r="AC31" s="701"/>
      <c r="AD31" s="699"/>
      <c r="AE31" s="700"/>
      <c r="AF31" s="566"/>
      <c r="AG31" s="699"/>
      <c r="AH31" s="700"/>
      <c r="AI31" s="566"/>
      <c r="AJ31" s="733"/>
      <c r="AM31" s="696"/>
      <c r="AN31" s="696"/>
      <c r="AO31" s="697"/>
    </row>
    <row r="32" spans="1:41" s="563" customFormat="1" ht="15" customHeight="1" hidden="1">
      <c r="A32" s="603" t="s">
        <v>613</v>
      </c>
      <c r="B32" s="699">
        <f t="shared" si="6"/>
        <v>0</v>
      </c>
      <c r="C32" s="564">
        <v>0</v>
      </c>
      <c r="D32" s="564">
        <v>0</v>
      </c>
      <c r="E32" s="564"/>
      <c r="F32" s="565">
        <f t="shared" si="9"/>
        <v>0</v>
      </c>
      <c r="G32" s="699">
        <f t="shared" si="7"/>
        <v>0</v>
      </c>
      <c r="H32" s="564"/>
      <c r="I32" s="564"/>
      <c r="J32" s="564"/>
      <c r="K32" s="565">
        <f t="shared" si="2"/>
        <v>0</v>
      </c>
      <c r="L32" s="699"/>
      <c r="M32" s="700"/>
      <c r="N32" s="566"/>
      <c r="O32" s="699"/>
      <c r="P32" s="700"/>
      <c r="Q32" s="566"/>
      <c r="R32" s="699">
        <f t="shared" si="8"/>
        <v>0</v>
      </c>
      <c r="S32" s="564"/>
      <c r="T32" s="564"/>
      <c r="U32" s="564"/>
      <c r="V32" s="565">
        <f t="shared" si="3"/>
        <v>0</v>
      </c>
      <c r="W32" s="699"/>
      <c r="X32" s="700"/>
      <c r="Y32" s="566"/>
      <c r="Z32" s="699"/>
      <c r="AA32" s="700"/>
      <c r="AB32" s="566"/>
      <c r="AC32" s="701"/>
      <c r="AD32" s="699"/>
      <c r="AE32" s="700"/>
      <c r="AF32" s="566"/>
      <c r="AG32" s="699"/>
      <c r="AH32" s="700"/>
      <c r="AI32" s="566"/>
      <c r="AJ32" s="733"/>
      <c r="AM32" s="696"/>
      <c r="AN32" s="696"/>
      <c r="AO32" s="697"/>
    </row>
    <row r="33" spans="1:41" s="563" customFormat="1" ht="15" customHeight="1" hidden="1">
      <c r="A33" s="603" t="s">
        <v>613</v>
      </c>
      <c r="B33" s="699">
        <f t="shared" si="6"/>
        <v>0</v>
      </c>
      <c r="C33" s="564">
        <v>0</v>
      </c>
      <c r="D33" s="564">
        <v>0</v>
      </c>
      <c r="E33" s="564"/>
      <c r="F33" s="565">
        <f t="shared" si="9"/>
        <v>0</v>
      </c>
      <c r="G33" s="699">
        <f t="shared" si="7"/>
        <v>0</v>
      </c>
      <c r="H33" s="564"/>
      <c r="I33" s="564"/>
      <c r="J33" s="564"/>
      <c r="K33" s="565">
        <f t="shared" si="2"/>
        <v>0</v>
      </c>
      <c r="L33" s="699"/>
      <c r="M33" s="700"/>
      <c r="N33" s="566"/>
      <c r="O33" s="699"/>
      <c r="P33" s="700"/>
      <c r="Q33" s="566"/>
      <c r="R33" s="699">
        <f t="shared" si="8"/>
        <v>0</v>
      </c>
      <c r="S33" s="564"/>
      <c r="T33" s="564"/>
      <c r="U33" s="564"/>
      <c r="V33" s="565">
        <f t="shared" si="3"/>
        <v>0</v>
      </c>
      <c r="W33" s="699"/>
      <c r="X33" s="700"/>
      <c r="Y33" s="566"/>
      <c r="Z33" s="699"/>
      <c r="AA33" s="700"/>
      <c r="AB33" s="566"/>
      <c r="AC33" s="701"/>
      <c r="AD33" s="699"/>
      <c r="AE33" s="700"/>
      <c r="AF33" s="566"/>
      <c r="AG33" s="699"/>
      <c r="AH33" s="700"/>
      <c r="AI33" s="566"/>
      <c r="AJ33" s="733"/>
      <c r="AM33" s="696"/>
      <c r="AN33" s="696"/>
      <c r="AO33" s="697"/>
    </row>
    <row r="34" spans="1:41" s="563" customFormat="1" ht="15.75" thickBot="1">
      <c r="A34" s="604" t="s">
        <v>614</v>
      </c>
      <c r="B34" s="759">
        <f t="shared" si="6"/>
        <v>0</v>
      </c>
      <c r="C34" s="760">
        <f>SUM(C27:C33)</f>
        <v>0</v>
      </c>
      <c r="D34" s="760">
        <f>SUM(D27:D33)</f>
        <v>0</v>
      </c>
      <c r="E34" s="760">
        <f>SUM(E27:E33)</f>
        <v>0</v>
      </c>
      <c r="F34" s="585">
        <f t="shared" si="9"/>
        <v>0</v>
      </c>
      <c r="G34" s="753">
        <f t="shared" si="7"/>
        <v>0</v>
      </c>
      <c r="H34" s="605">
        <f>SUM(H27:H33)</f>
        <v>0</v>
      </c>
      <c r="I34" s="605">
        <f>SUM(I27:I33)</f>
        <v>0</v>
      </c>
      <c r="J34" s="605">
        <f>SUM(J27:J33)</f>
        <v>0</v>
      </c>
      <c r="K34" s="615">
        <f t="shared" si="2"/>
        <v>0</v>
      </c>
      <c r="L34" s="753">
        <f aca="true" t="shared" si="10" ref="L34:Q34">SUM(L27:L33)</f>
        <v>0</v>
      </c>
      <c r="M34" s="775">
        <f t="shared" si="10"/>
        <v>0</v>
      </c>
      <c r="N34" s="606">
        <f t="shared" si="10"/>
        <v>0</v>
      </c>
      <c r="O34" s="753">
        <f t="shared" si="10"/>
        <v>0</v>
      </c>
      <c r="P34" s="775">
        <f t="shared" si="10"/>
        <v>0</v>
      </c>
      <c r="Q34" s="606">
        <f t="shared" si="10"/>
        <v>0</v>
      </c>
      <c r="R34" s="753">
        <f t="shared" si="8"/>
        <v>0</v>
      </c>
      <c r="S34" s="605">
        <f>SUM(S27:S33)</f>
        <v>0</v>
      </c>
      <c r="T34" s="605">
        <f>SUM(T27:T33)</f>
        <v>0</v>
      </c>
      <c r="U34" s="605">
        <f>SUM(U27:U33)</f>
        <v>0</v>
      </c>
      <c r="V34" s="615">
        <f t="shared" si="3"/>
        <v>0</v>
      </c>
      <c r="W34" s="753">
        <f aca="true" t="shared" si="11" ref="W34:AJ34">SUM(W27:W33)</f>
        <v>0</v>
      </c>
      <c r="X34" s="775">
        <f t="shared" si="11"/>
        <v>0</v>
      </c>
      <c r="Y34" s="606">
        <f t="shared" si="11"/>
        <v>0</v>
      </c>
      <c r="Z34" s="753">
        <f t="shared" si="11"/>
        <v>0</v>
      </c>
      <c r="AA34" s="775">
        <f t="shared" si="11"/>
        <v>0</v>
      </c>
      <c r="AB34" s="606">
        <f t="shared" si="11"/>
        <v>0</v>
      </c>
      <c r="AC34" s="776">
        <f t="shared" si="11"/>
        <v>0</v>
      </c>
      <c r="AD34" s="753">
        <f t="shared" si="11"/>
        <v>0</v>
      </c>
      <c r="AE34" s="775">
        <f t="shared" si="11"/>
        <v>0</v>
      </c>
      <c r="AF34" s="606">
        <f t="shared" si="11"/>
        <v>0</v>
      </c>
      <c r="AG34" s="753">
        <f t="shared" si="11"/>
        <v>0</v>
      </c>
      <c r="AH34" s="775">
        <f t="shared" si="11"/>
        <v>0</v>
      </c>
      <c r="AI34" s="606">
        <f t="shared" si="11"/>
        <v>0</v>
      </c>
      <c r="AJ34" s="756">
        <f t="shared" si="11"/>
        <v>0</v>
      </c>
      <c r="AM34" s="696"/>
      <c r="AN34" s="696"/>
      <c r="AO34" s="697"/>
    </row>
    <row r="35" spans="1:41" s="563" customFormat="1" ht="15.75" thickBot="1">
      <c r="A35" s="607"/>
      <c r="B35" s="757"/>
      <c r="C35" s="609"/>
      <c r="D35" s="609"/>
      <c r="E35" s="609"/>
      <c r="F35" s="591"/>
      <c r="G35" s="757"/>
      <c r="H35" s="609"/>
      <c r="I35" s="609"/>
      <c r="J35" s="609"/>
      <c r="K35" s="591"/>
      <c r="L35" s="699"/>
      <c r="M35" s="700"/>
      <c r="N35" s="566"/>
      <c r="O35" s="699"/>
      <c r="P35" s="700"/>
      <c r="Q35" s="566"/>
      <c r="R35" s="699"/>
      <c r="S35" s="564"/>
      <c r="T35" s="564"/>
      <c r="U35" s="564"/>
      <c r="V35" s="591"/>
      <c r="W35" s="699"/>
      <c r="X35" s="700"/>
      <c r="Y35" s="566"/>
      <c r="Z35" s="699"/>
      <c r="AA35" s="700"/>
      <c r="AB35" s="566"/>
      <c r="AC35" s="701"/>
      <c r="AD35" s="699"/>
      <c r="AE35" s="700"/>
      <c r="AF35" s="566"/>
      <c r="AG35" s="699"/>
      <c r="AH35" s="700"/>
      <c r="AI35" s="566"/>
      <c r="AJ35" s="702"/>
      <c r="AM35" s="696"/>
      <c r="AN35" s="696"/>
      <c r="AO35" s="697"/>
    </row>
    <row r="36" spans="1:41" s="563" customFormat="1" ht="15.75" customHeight="1" hidden="1" thickBot="1">
      <c r="A36" s="777" t="s">
        <v>615</v>
      </c>
      <c r="B36" s="703">
        <f>C36+D36</f>
        <v>0</v>
      </c>
      <c r="C36" s="572">
        <v>0</v>
      </c>
      <c r="D36" s="572">
        <v>0</v>
      </c>
      <c r="E36" s="572"/>
      <c r="F36" s="573">
        <f>IF(E36=0,0,ROUND(D36/E36/12,0))</f>
        <v>0</v>
      </c>
      <c r="G36" s="703">
        <f>H36+I36</f>
        <v>0</v>
      </c>
      <c r="H36" s="572"/>
      <c r="I36" s="572"/>
      <c r="J36" s="572"/>
      <c r="K36" s="565">
        <f t="shared" si="2"/>
        <v>0</v>
      </c>
      <c r="L36" s="703"/>
      <c r="M36" s="631"/>
      <c r="N36" s="574"/>
      <c r="O36" s="703"/>
      <c r="P36" s="631"/>
      <c r="Q36" s="574"/>
      <c r="R36" s="703">
        <f>S36+T36</f>
        <v>0</v>
      </c>
      <c r="S36" s="572"/>
      <c r="T36" s="572"/>
      <c r="U36" s="572"/>
      <c r="V36" s="565">
        <f t="shared" si="3"/>
        <v>0</v>
      </c>
      <c r="W36" s="703"/>
      <c r="X36" s="631"/>
      <c r="Y36" s="574"/>
      <c r="Z36" s="703"/>
      <c r="AA36" s="631"/>
      <c r="AB36" s="574"/>
      <c r="AC36" s="704"/>
      <c r="AD36" s="703"/>
      <c r="AE36" s="631"/>
      <c r="AF36" s="574"/>
      <c r="AG36" s="703"/>
      <c r="AH36" s="631"/>
      <c r="AI36" s="574"/>
      <c r="AJ36" s="705"/>
      <c r="AM36" s="696"/>
      <c r="AN36" s="696"/>
      <c r="AO36" s="697"/>
    </row>
    <row r="37" spans="1:41" s="563" customFormat="1" ht="15.75" customHeight="1" hidden="1" thickBot="1">
      <c r="A37" s="569" t="s">
        <v>503</v>
      </c>
      <c r="B37" s="703"/>
      <c r="C37" s="572"/>
      <c r="D37" s="572"/>
      <c r="E37" s="572"/>
      <c r="F37" s="573"/>
      <c r="G37" s="703"/>
      <c r="H37" s="572"/>
      <c r="I37" s="572"/>
      <c r="J37" s="572"/>
      <c r="K37" s="573"/>
      <c r="L37" s="703"/>
      <c r="M37" s="631"/>
      <c r="N37" s="574"/>
      <c r="O37" s="703"/>
      <c r="P37" s="631"/>
      <c r="Q37" s="574"/>
      <c r="R37" s="703"/>
      <c r="S37" s="572"/>
      <c r="T37" s="572"/>
      <c r="U37" s="572"/>
      <c r="V37" s="573"/>
      <c r="W37" s="703"/>
      <c r="X37" s="631"/>
      <c r="Y37" s="574"/>
      <c r="Z37" s="703"/>
      <c r="AA37" s="631"/>
      <c r="AB37" s="574"/>
      <c r="AC37" s="704"/>
      <c r="AD37" s="703"/>
      <c r="AE37" s="631"/>
      <c r="AF37" s="574"/>
      <c r="AG37" s="703"/>
      <c r="AH37" s="631"/>
      <c r="AI37" s="574"/>
      <c r="AJ37" s="705"/>
      <c r="AM37" s="696"/>
      <c r="AN37" s="696"/>
      <c r="AO37" s="697"/>
    </row>
    <row r="38" spans="1:41" s="563" customFormat="1" ht="15.75" customHeight="1" hidden="1" thickBot="1">
      <c r="A38" s="778" t="s">
        <v>612</v>
      </c>
      <c r="B38" s="753"/>
      <c r="C38" s="605"/>
      <c r="D38" s="605">
        <v>0</v>
      </c>
      <c r="E38" s="605"/>
      <c r="F38" s="598">
        <f>IF(E38=0,0,ROUND(D38/E38/12,0))</f>
        <v>0</v>
      </c>
      <c r="G38" s="753"/>
      <c r="H38" s="605"/>
      <c r="I38" s="605"/>
      <c r="J38" s="605"/>
      <c r="K38" s="615">
        <f t="shared" si="2"/>
        <v>0</v>
      </c>
      <c r="L38" s="753"/>
      <c r="M38" s="637"/>
      <c r="N38" s="599"/>
      <c r="O38" s="753"/>
      <c r="P38" s="637"/>
      <c r="Q38" s="599"/>
      <c r="R38" s="753"/>
      <c r="S38" s="605"/>
      <c r="T38" s="597"/>
      <c r="U38" s="597"/>
      <c r="V38" s="615">
        <f t="shared" si="3"/>
        <v>0</v>
      </c>
      <c r="W38" s="753"/>
      <c r="X38" s="637"/>
      <c r="Y38" s="599"/>
      <c r="Z38" s="753"/>
      <c r="AA38" s="637"/>
      <c r="AB38" s="599"/>
      <c r="AC38" s="776"/>
      <c r="AD38" s="753"/>
      <c r="AE38" s="637"/>
      <c r="AF38" s="599"/>
      <c r="AG38" s="753"/>
      <c r="AH38" s="637"/>
      <c r="AI38" s="599"/>
      <c r="AJ38" s="779"/>
      <c r="AM38" s="696"/>
      <c r="AN38" s="696"/>
      <c r="AO38" s="697"/>
    </row>
    <row r="39" spans="1:41" s="563" customFormat="1" ht="15.75" customHeight="1" hidden="1" thickBot="1">
      <c r="A39" s="777" t="s">
        <v>615</v>
      </c>
      <c r="B39" s="703">
        <f>C39+D39</f>
        <v>0</v>
      </c>
      <c r="C39" s="572">
        <v>0</v>
      </c>
      <c r="D39" s="572">
        <v>0</v>
      </c>
      <c r="E39" s="572"/>
      <c r="F39" s="573">
        <f>IF(E39=0,0,ROUND(D39/E39/12,0))</f>
        <v>0</v>
      </c>
      <c r="G39" s="757">
        <f>H39+I39</f>
        <v>0</v>
      </c>
      <c r="H39" s="609"/>
      <c r="I39" s="609"/>
      <c r="J39" s="609"/>
      <c r="K39" s="591">
        <f t="shared" si="2"/>
        <v>0</v>
      </c>
      <c r="L39" s="703"/>
      <c r="M39" s="631"/>
      <c r="N39" s="574"/>
      <c r="O39" s="703"/>
      <c r="P39" s="631"/>
      <c r="Q39" s="574"/>
      <c r="R39" s="703">
        <f>S39+T39</f>
        <v>0</v>
      </c>
      <c r="S39" s="572"/>
      <c r="T39" s="572"/>
      <c r="U39" s="572"/>
      <c r="V39" s="591">
        <f t="shared" si="3"/>
        <v>0</v>
      </c>
      <c r="W39" s="703"/>
      <c r="X39" s="631"/>
      <c r="Y39" s="574"/>
      <c r="Z39" s="703"/>
      <c r="AA39" s="631"/>
      <c r="AB39" s="574"/>
      <c r="AC39" s="704"/>
      <c r="AD39" s="703"/>
      <c r="AE39" s="631"/>
      <c r="AF39" s="574"/>
      <c r="AG39" s="703"/>
      <c r="AH39" s="631"/>
      <c r="AI39" s="574"/>
      <c r="AJ39" s="705"/>
      <c r="AM39" s="696"/>
      <c r="AN39" s="696"/>
      <c r="AO39" s="697"/>
    </row>
    <row r="40" spans="1:41" s="563" customFormat="1" ht="15.75" customHeight="1" hidden="1" thickBot="1">
      <c r="A40" s="569" t="s">
        <v>503</v>
      </c>
      <c r="B40" s="703"/>
      <c r="C40" s="572"/>
      <c r="D40" s="572"/>
      <c r="E40" s="572"/>
      <c r="F40" s="573"/>
      <c r="G40" s="703"/>
      <c r="H40" s="572"/>
      <c r="I40" s="572"/>
      <c r="J40" s="572"/>
      <c r="K40" s="573"/>
      <c r="L40" s="703"/>
      <c r="M40" s="631"/>
      <c r="N40" s="574"/>
      <c r="O40" s="703"/>
      <c r="P40" s="631"/>
      <c r="Q40" s="574"/>
      <c r="R40" s="703"/>
      <c r="S40" s="572"/>
      <c r="T40" s="572"/>
      <c r="U40" s="572"/>
      <c r="V40" s="573"/>
      <c r="W40" s="703"/>
      <c r="X40" s="631"/>
      <c r="Y40" s="574"/>
      <c r="Z40" s="703"/>
      <c r="AA40" s="631"/>
      <c r="AB40" s="574"/>
      <c r="AC40" s="704"/>
      <c r="AD40" s="703"/>
      <c r="AE40" s="631"/>
      <c r="AF40" s="574"/>
      <c r="AG40" s="703"/>
      <c r="AH40" s="631"/>
      <c r="AI40" s="574"/>
      <c r="AJ40" s="705"/>
      <c r="AM40" s="696"/>
      <c r="AN40" s="696"/>
      <c r="AO40" s="697"/>
    </row>
    <row r="41" spans="1:41" s="563" customFormat="1" ht="15.75" customHeight="1" hidden="1" thickBot="1">
      <c r="A41" s="778" t="s">
        <v>612</v>
      </c>
      <c r="B41" s="753"/>
      <c r="C41" s="605"/>
      <c r="D41" s="605">
        <v>0</v>
      </c>
      <c r="E41" s="605"/>
      <c r="F41" s="598">
        <f>IF(E41=0,0,ROUND(D41/E41/12,0))</f>
        <v>0</v>
      </c>
      <c r="G41" s="753"/>
      <c r="H41" s="605"/>
      <c r="I41" s="605"/>
      <c r="J41" s="605"/>
      <c r="K41" s="615">
        <f t="shared" si="2"/>
        <v>0</v>
      </c>
      <c r="L41" s="753"/>
      <c r="M41" s="637"/>
      <c r="N41" s="599"/>
      <c r="O41" s="753"/>
      <c r="P41" s="637"/>
      <c r="Q41" s="599"/>
      <c r="R41" s="753"/>
      <c r="S41" s="605"/>
      <c r="T41" s="597"/>
      <c r="U41" s="597"/>
      <c r="V41" s="615">
        <f t="shared" si="3"/>
        <v>0</v>
      </c>
      <c r="W41" s="753"/>
      <c r="X41" s="637"/>
      <c r="Y41" s="599"/>
      <c r="Z41" s="753"/>
      <c r="AA41" s="637"/>
      <c r="AB41" s="599"/>
      <c r="AC41" s="776"/>
      <c r="AD41" s="753"/>
      <c r="AE41" s="637"/>
      <c r="AF41" s="599"/>
      <c r="AG41" s="753"/>
      <c r="AH41" s="637"/>
      <c r="AI41" s="599"/>
      <c r="AJ41" s="779"/>
      <c r="AM41" s="696"/>
      <c r="AN41" s="696"/>
      <c r="AO41" s="697"/>
    </row>
    <row r="42" spans="1:41" s="563" customFormat="1" ht="15.75" customHeight="1" hidden="1" thickBot="1">
      <c r="A42" s="777" t="s">
        <v>615</v>
      </c>
      <c r="B42" s="703">
        <f>C42+D42</f>
        <v>0</v>
      </c>
      <c r="C42" s="572">
        <v>0</v>
      </c>
      <c r="D42" s="572">
        <v>0</v>
      </c>
      <c r="E42" s="572"/>
      <c r="F42" s="573">
        <f>IF(E42=0,0,ROUND(D42/E42/12,0))</f>
        <v>0</v>
      </c>
      <c r="G42" s="757">
        <f>H42+I42</f>
        <v>0</v>
      </c>
      <c r="H42" s="609"/>
      <c r="I42" s="609"/>
      <c r="J42" s="609"/>
      <c r="K42" s="591">
        <f t="shared" si="2"/>
        <v>0</v>
      </c>
      <c r="L42" s="703"/>
      <c r="M42" s="631"/>
      <c r="N42" s="574"/>
      <c r="O42" s="703"/>
      <c r="P42" s="631"/>
      <c r="Q42" s="574"/>
      <c r="R42" s="703">
        <f>S42+T42</f>
        <v>0</v>
      </c>
      <c r="S42" s="572"/>
      <c r="T42" s="572"/>
      <c r="U42" s="572"/>
      <c r="V42" s="591">
        <f t="shared" si="3"/>
        <v>0</v>
      </c>
      <c r="W42" s="703"/>
      <c r="X42" s="631"/>
      <c r="Y42" s="574"/>
      <c r="Z42" s="703"/>
      <c r="AA42" s="631"/>
      <c r="AB42" s="574"/>
      <c r="AC42" s="704"/>
      <c r="AD42" s="703"/>
      <c r="AE42" s="631"/>
      <c r="AF42" s="574"/>
      <c r="AG42" s="703"/>
      <c r="AH42" s="631"/>
      <c r="AI42" s="574"/>
      <c r="AJ42" s="705"/>
      <c r="AM42" s="696"/>
      <c r="AN42" s="696"/>
      <c r="AO42" s="697"/>
    </row>
    <row r="43" spans="1:41" s="563" customFormat="1" ht="15.75" customHeight="1" hidden="1" thickBot="1">
      <c r="A43" s="569" t="s">
        <v>503</v>
      </c>
      <c r="B43" s="703"/>
      <c r="C43" s="572"/>
      <c r="D43" s="572"/>
      <c r="E43" s="572"/>
      <c r="F43" s="573"/>
      <c r="G43" s="703"/>
      <c r="H43" s="572"/>
      <c r="I43" s="572"/>
      <c r="J43" s="572"/>
      <c r="K43" s="573"/>
      <c r="L43" s="703"/>
      <c r="M43" s="631"/>
      <c r="N43" s="574"/>
      <c r="O43" s="703"/>
      <c r="P43" s="631"/>
      <c r="Q43" s="574"/>
      <c r="R43" s="703"/>
      <c r="S43" s="572"/>
      <c r="T43" s="572"/>
      <c r="U43" s="572"/>
      <c r="V43" s="573"/>
      <c r="W43" s="703"/>
      <c r="X43" s="631"/>
      <c r="Y43" s="574"/>
      <c r="Z43" s="703"/>
      <c r="AA43" s="631"/>
      <c r="AB43" s="574"/>
      <c r="AC43" s="704"/>
      <c r="AD43" s="703"/>
      <c r="AE43" s="631"/>
      <c r="AF43" s="574"/>
      <c r="AG43" s="703"/>
      <c r="AH43" s="631"/>
      <c r="AI43" s="574"/>
      <c r="AJ43" s="705"/>
      <c r="AM43" s="696"/>
      <c r="AN43" s="696"/>
      <c r="AO43" s="697"/>
    </row>
    <row r="44" spans="1:41" s="563" customFormat="1" ht="15.75" customHeight="1" hidden="1" thickBot="1">
      <c r="A44" s="778" t="s">
        <v>612</v>
      </c>
      <c r="B44" s="753"/>
      <c r="C44" s="605"/>
      <c r="D44" s="605">
        <v>0</v>
      </c>
      <c r="E44" s="605"/>
      <c r="F44" s="598">
        <f>IF(E44=0,0,ROUND(D44/E44/12,0))</f>
        <v>0</v>
      </c>
      <c r="G44" s="753"/>
      <c r="H44" s="605"/>
      <c r="I44" s="605"/>
      <c r="J44" s="605"/>
      <c r="K44" s="615">
        <f t="shared" si="2"/>
        <v>0</v>
      </c>
      <c r="L44" s="753"/>
      <c r="M44" s="637"/>
      <c r="N44" s="599"/>
      <c r="O44" s="753"/>
      <c r="P44" s="637"/>
      <c r="Q44" s="599"/>
      <c r="R44" s="753"/>
      <c r="S44" s="605"/>
      <c r="T44" s="597"/>
      <c r="U44" s="597"/>
      <c r="V44" s="615">
        <f t="shared" si="3"/>
        <v>0</v>
      </c>
      <c r="W44" s="753"/>
      <c r="X44" s="637"/>
      <c r="Y44" s="599"/>
      <c r="Z44" s="753"/>
      <c r="AA44" s="637"/>
      <c r="AB44" s="599"/>
      <c r="AC44" s="776"/>
      <c r="AD44" s="753"/>
      <c r="AE44" s="637"/>
      <c r="AF44" s="599"/>
      <c r="AG44" s="753"/>
      <c r="AH44" s="637"/>
      <c r="AI44" s="599"/>
      <c r="AJ44" s="779"/>
      <c r="AM44" s="696"/>
      <c r="AN44" s="696"/>
      <c r="AO44" s="697"/>
    </row>
    <row r="45" spans="1:41" s="563" customFormat="1" ht="15">
      <c r="A45" s="780" t="s">
        <v>616</v>
      </c>
      <c r="B45" s="757">
        <f>C45+D45</f>
        <v>0</v>
      </c>
      <c r="C45" s="609">
        <f>C36+C39+C42</f>
        <v>0</v>
      </c>
      <c r="D45" s="609">
        <f>D36+D39+D42</f>
        <v>0</v>
      </c>
      <c r="E45" s="609">
        <f>E36+E39+E42</f>
        <v>0</v>
      </c>
      <c r="F45" s="591">
        <f>IF(E45=0,0,ROUND(D45/E45/12,0))</f>
        <v>0</v>
      </c>
      <c r="G45" s="757">
        <f>H45+I45</f>
        <v>0</v>
      </c>
      <c r="H45" s="609">
        <f>H36+H39+H42</f>
        <v>0</v>
      </c>
      <c r="I45" s="609">
        <f>I36+I39+I42</f>
        <v>0</v>
      </c>
      <c r="J45" s="609">
        <f>J36+J39+J42</f>
        <v>0</v>
      </c>
      <c r="K45" s="591">
        <f t="shared" si="2"/>
        <v>0</v>
      </c>
      <c r="L45" s="609">
        <f aca="true" t="shared" si="12" ref="L45:Q45">L36+L39+L42</f>
        <v>0</v>
      </c>
      <c r="M45" s="644">
        <f t="shared" si="12"/>
        <v>0</v>
      </c>
      <c r="N45" s="610">
        <f t="shared" si="12"/>
        <v>0</v>
      </c>
      <c r="O45" s="757">
        <f t="shared" si="12"/>
        <v>0</v>
      </c>
      <c r="P45" s="644">
        <f t="shared" si="12"/>
        <v>0</v>
      </c>
      <c r="Q45" s="610">
        <f t="shared" si="12"/>
        <v>0</v>
      </c>
      <c r="R45" s="757">
        <f>S45+T45</f>
        <v>0</v>
      </c>
      <c r="S45" s="609">
        <f>S36+S39+S42</f>
        <v>0</v>
      </c>
      <c r="T45" s="609">
        <f>T36+T39+T42</f>
        <v>0</v>
      </c>
      <c r="U45" s="609">
        <f>U36+U39+U42</f>
        <v>0</v>
      </c>
      <c r="V45" s="591">
        <f t="shared" si="3"/>
        <v>0</v>
      </c>
      <c r="W45" s="757">
        <f aca="true" t="shared" si="13" ref="W45:AJ45">W36+W39+W42</f>
        <v>0</v>
      </c>
      <c r="X45" s="644">
        <f t="shared" si="13"/>
        <v>0</v>
      </c>
      <c r="Y45" s="610">
        <f t="shared" si="13"/>
        <v>0</v>
      </c>
      <c r="Z45" s="757">
        <f t="shared" si="13"/>
        <v>0</v>
      </c>
      <c r="AA45" s="644">
        <f t="shared" si="13"/>
        <v>0</v>
      </c>
      <c r="AB45" s="610">
        <f t="shared" si="13"/>
        <v>0</v>
      </c>
      <c r="AC45" s="781">
        <f t="shared" si="13"/>
        <v>0</v>
      </c>
      <c r="AD45" s="757">
        <f t="shared" si="13"/>
        <v>0</v>
      </c>
      <c r="AE45" s="644">
        <f t="shared" si="13"/>
        <v>0</v>
      </c>
      <c r="AF45" s="610">
        <f t="shared" si="13"/>
        <v>0</v>
      </c>
      <c r="AG45" s="757">
        <f t="shared" si="13"/>
        <v>0</v>
      </c>
      <c r="AH45" s="644">
        <f t="shared" si="13"/>
        <v>0</v>
      </c>
      <c r="AI45" s="610">
        <f t="shared" si="13"/>
        <v>0</v>
      </c>
      <c r="AJ45" s="782">
        <f t="shared" si="13"/>
        <v>0</v>
      </c>
      <c r="AM45" s="696"/>
      <c r="AN45" s="696"/>
      <c r="AO45" s="697"/>
    </row>
    <row r="46" spans="1:41" s="563" customFormat="1" ht="15" customHeight="1" hidden="1">
      <c r="A46" s="569" t="s">
        <v>503</v>
      </c>
      <c r="B46" s="703"/>
      <c r="C46" s="572"/>
      <c r="D46" s="572"/>
      <c r="E46" s="572"/>
      <c r="F46" s="573"/>
      <c r="G46" s="703"/>
      <c r="H46" s="572"/>
      <c r="I46" s="572"/>
      <c r="J46" s="572"/>
      <c r="K46" s="573"/>
      <c r="L46" s="572"/>
      <c r="M46" s="631"/>
      <c r="N46" s="574"/>
      <c r="O46" s="703"/>
      <c r="P46" s="631"/>
      <c r="Q46" s="574"/>
      <c r="R46" s="703"/>
      <c r="S46" s="572"/>
      <c r="T46" s="572"/>
      <c r="U46" s="572"/>
      <c r="V46" s="573"/>
      <c r="W46" s="703"/>
      <c r="X46" s="631"/>
      <c r="Y46" s="574"/>
      <c r="Z46" s="703"/>
      <c r="AA46" s="631"/>
      <c r="AB46" s="574"/>
      <c r="AC46" s="704"/>
      <c r="AD46" s="703"/>
      <c r="AE46" s="631"/>
      <c r="AF46" s="574"/>
      <c r="AG46" s="703"/>
      <c r="AH46" s="631"/>
      <c r="AI46" s="574"/>
      <c r="AJ46" s="705"/>
      <c r="AM46" s="696"/>
      <c r="AN46" s="696"/>
      <c r="AO46" s="697"/>
    </row>
    <row r="47" spans="1:41" s="563" customFormat="1" ht="15.75" customHeight="1" hidden="1" thickBot="1">
      <c r="A47" s="778" t="s">
        <v>612</v>
      </c>
      <c r="B47" s="753"/>
      <c r="C47" s="605"/>
      <c r="D47" s="605">
        <f>D38+D41+D44</f>
        <v>0</v>
      </c>
      <c r="E47" s="605">
        <f>E38+E41+E44</f>
        <v>0</v>
      </c>
      <c r="F47" s="598">
        <f>IF(E47=0,0,ROUND(D47/E47/12,0))</f>
        <v>0</v>
      </c>
      <c r="G47" s="753"/>
      <c r="H47" s="605"/>
      <c r="I47" s="605">
        <f>I38+I41+I44</f>
        <v>0</v>
      </c>
      <c r="J47" s="605">
        <f>J38+J41+J44</f>
        <v>0</v>
      </c>
      <c r="K47" s="615">
        <f t="shared" si="2"/>
        <v>0</v>
      </c>
      <c r="L47" s="605"/>
      <c r="M47" s="775">
        <f>M38+M41+M44</f>
        <v>0</v>
      </c>
      <c r="N47" s="606">
        <f>N38+N41+N44</f>
        <v>0</v>
      </c>
      <c r="O47" s="753"/>
      <c r="P47" s="775">
        <f>P38+P41+P44</f>
        <v>0</v>
      </c>
      <c r="Q47" s="606">
        <f>Q38+Q41+Q44</f>
        <v>0</v>
      </c>
      <c r="R47" s="753"/>
      <c r="S47" s="605"/>
      <c r="T47" s="605">
        <f>T38+T41+T44</f>
        <v>0</v>
      </c>
      <c r="U47" s="605">
        <f>U38+U41+U44</f>
        <v>0</v>
      </c>
      <c r="V47" s="615">
        <f t="shared" si="3"/>
        <v>0</v>
      </c>
      <c r="W47" s="753"/>
      <c r="X47" s="775">
        <f>X38+X41+X44</f>
        <v>0</v>
      </c>
      <c r="Y47" s="606">
        <f>Y38+Y41+Y44</f>
        <v>0</v>
      </c>
      <c r="Z47" s="753"/>
      <c r="AA47" s="775">
        <f>AA38+AA41+AA44</f>
        <v>0</v>
      </c>
      <c r="AB47" s="606">
        <f>AB38+AB41+AB44</f>
        <v>0</v>
      </c>
      <c r="AC47" s="776"/>
      <c r="AD47" s="753"/>
      <c r="AE47" s="775">
        <f>AE38+AE41+AE44</f>
        <v>0</v>
      </c>
      <c r="AF47" s="606">
        <f>AF38+AF41+AF44</f>
        <v>0</v>
      </c>
      <c r="AG47" s="753"/>
      <c r="AH47" s="775">
        <f>AH38+AH41+AH44</f>
        <v>0</v>
      </c>
      <c r="AI47" s="606">
        <f>AI38+AI41+AI44</f>
        <v>0</v>
      </c>
      <c r="AJ47" s="779"/>
      <c r="AM47" s="696"/>
      <c r="AN47" s="696"/>
      <c r="AO47" s="697"/>
    </row>
    <row r="48" spans="1:41" s="563" customFormat="1" ht="15.75" thickBot="1">
      <c r="A48" s="783"/>
      <c r="B48" s="784"/>
      <c r="C48" s="614"/>
      <c r="D48" s="614"/>
      <c r="E48" s="614"/>
      <c r="F48" s="615"/>
      <c r="G48" s="612"/>
      <c r="H48" s="613"/>
      <c r="I48" s="613"/>
      <c r="J48" s="614"/>
      <c r="K48" s="615"/>
      <c r="L48" s="784"/>
      <c r="M48" s="785"/>
      <c r="N48" s="616"/>
      <c r="O48" s="784"/>
      <c r="P48" s="785"/>
      <c r="Q48" s="616"/>
      <c r="R48" s="784"/>
      <c r="S48" s="614"/>
      <c r="T48" s="614"/>
      <c r="U48" s="614"/>
      <c r="V48" s="615"/>
      <c r="W48" s="784"/>
      <c r="X48" s="785"/>
      <c r="Y48" s="616"/>
      <c r="Z48" s="784"/>
      <c r="AA48" s="785"/>
      <c r="AB48" s="616"/>
      <c r="AC48" s="786"/>
      <c r="AD48" s="784"/>
      <c r="AE48" s="785"/>
      <c r="AF48" s="616"/>
      <c r="AG48" s="784"/>
      <c r="AH48" s="785"/>
      <c r="AI48" s="616"/>
      <c r="AJ48" s="787"/>
      <c r="AM48" s="696"/>
      <c r="AN48" s="696"/>
      <c r="AO48" s="697"/>
    </row>
    <row r="49" spans="1:41" s="563" customFormat="1" ht="15.75" thickBot="1">
      <c r="A49" s="780" t="s">
        <v>617</v>
      </c>
      <c r="B49" s="757">
        <f>C49+D49</f>
        <v>0</v>
      </c>
      <c r="C49" s="609">
        <v>0</v>
      </c>
      <c r="D49" s="609">
        <v>0</v>
      </c>
      <c r="E49" s="609"/>
      <c r="F49" s="591">
        <f>IF(E49=0,0,ROUND(D49/E49/12,0))</f>
        <v>0</v>
      </c>
      <c r="G49" s="757">
        <f>H49+I49</f>
        <v>0</v>
      </c>
      <c r="H49" s="609"/>
      <c r="I49" s="609"/>
      <c r="J49" s="609"/>
      <c r="K49" s="565">
        <f t="shared" si="2"/>
        <v>0</v>
      </c>
      <c r="L49" s="757"/>
      <c r="M49" s="644"/>
      <c r="N49" s="610"/>
      <c r="O49" s="757"/>
      <c r="P49" s="644"/>
      <c r="Q49" s="610"/>
      <c r="R49" s="757">
        <f>S49+T49</f>
        <v>0</v>
      </c>
      <c r="S49" s="609"/>
      <c r="T49" s="609"/>
      <c r="U49" s="609"/>
      <c r="V49" s="565">
        <f t="shared" si="3"/>
        <v>0</v>
      </c>
      <c r="W49" s="757"/>
      <c r="X49" s="644"/>
      <c r="Y49" s="610"/>
      <c r="Z49" s="757"/>
      <c r="AA49" s="644"/>
      <c r="AB49" s="610"/>
      <c r="AC49" s="781"/>
      <c r="AD49" s="757"/>
      <c r="AE49" s="644"/>
      <c r="AF49" s="610"/>
      <c r="AG49" s="757"/>
      <c r="AH49" s="644"/>
      <c r="AI49" s="610"/>
      <c r="AJ49" s="782"/>
      <c r="AM49" s="696"/>
      <c r="AN49" s="696"/>
      <c r="AO49" s="697"/>
    </row>
    <row r="50" spans="1:41" s="563" customFormat="1" ht="15.75" customHeight="1" hidden="1" thickBot="1">
      <c r="A50" s="569" t="s">
        <v>503</v>
      </c>
      <c r="B50" s="703"/>
      <c r="C50" s="572"/>
      <c r="D50" s="572"/>
      <c r="E50" s="572"/>
      <c r="F50" s="573"/>
      <c r="G50" s="703"/>
      <c r="H50" s="572"/>
      <c r="I50" s="572"/>
      <c r="J50" s="572"/>
      <c r="K50" s="573"/>
      <c r="L50" s="703"/>
      <c r="M50" s="631"/>
      <c r="N50" s="574"/>
      <c r="O50" s="703"/>
      <c r="P50" s="631"/>
      <c r="Q50" s="574"/>
      <c r="R50" s="703"/>
      <c r="S50" s="572"/>
      <c r="T50" s="572"/>
      <c r="U50" s="572"/>
      <c r="V50" s="573"/>
      <c r="W50" s="703"/>
      <c r="X50" s="631"/>
      <c r="Y50" s="574"/>
      <c r="Z50" s="703"/>
      <c r="AA50" s="631"/>
      <c r="AB50" s="574"/>
      <c r="AC50" s="704"/>
      <c r="AD50" s="703"/>
      <c r="AE50" s="631"/>
      <c r="AF50" s="574"/>
      <c r="AG50" s="703"/>
      <c r="AH50" s="631"/>
      <c r="AI50" s="574"/>
      <c r="AJ50" s="705"/>
      <c r="AM50" s="696"/>
      <c r="AN50" s="696"/>
      <c r="AO50" s="697"/>
    </row>
    <row r="51" spans="1:41" s="563" customFormat="1" ht="15.75" customHeight="1" hidden="1" thickBot="1">
      <c r="A51" s="778" t="s">
        <v>612</v>
      </c>
      <c r="B51" s="753"/>
      <c r="C51" s="605"/>
      <c r="D51" s="605">
        <v>0</v>
      </c>
      <c r="E51" s="605"/>
      <c r="F51" s="598">
        <f>IF(E51=0,0,ROUND(D51/E51/12,0))</f>
        <v>0</v>
      </c>
      <c r="G51" s="753"/>
      <c r="H51" s="605"/>
      <c r="I51" s="605"/>
      <c r="J51" s="605"/>
      <c r="K51" s="565">
        <f t="shared" si="2"/>
        <v>0</v>
      </c>
      <c r="L51" s="753"/>
      <c r="M51" s="637"/>
      <c r="N51" s="599"/>
      <c r="O51" s="753"/>
      <c r="P51" s="637"/>
      <c r="Q51" s="599"/>
      <c r="R51" s="753"/>
      <c r="S51" s="605"/>
      <c r="T51" s="597"/>
      <c r="U51" s="597"/>
      <c r="V51" s="565">
        <f t="shared" si="3"/>
        <v>0</v>
      </c>
      <c r="W51" s="753"/>
      <c r="X51" s="637"/>
      <c r="Y51" s="599"/>
      <c r="Z51" s="753"/>
      <c r="AA51" s="637"/>
      <c r="AB51" s="599"/>
      <c r="AC51" s="776"/>
      <c r="AD51" s="753"/>
      <c r="AE51" s="637"/>
      <c r="AF51" s="599"/>
      <c r="AG51" s="753"/>
      <c r="AH51" s="637"/>
      <c r="AI51" s="599"/>
      <c r="AJ51" s="779"/>
      <c r="AM51" s="696"/>
      <c r="AN51" s="696"/>
      <c r="AO51" s="697"/>
    </row>
    <row r="52" spans="1:41" s="563" customFormat="1" ht="15.75" thickBot="1">
      <c r="A52" s="788"/>
      <c r="B52" s="770"/>
      <c r="C52" s="617"/>
      <c r="D52" s="617"/>
      <c r="E52" s="617"/>
      <c r="F52" s="618"/>
      <c r="G52" s="770"/>
      <c r="H52" s="617"/>
      <c r="I52" s="617"/>
      <c r="J52" s="617"/>
      <c r="K52" s="618"/>
      <c r="L52" s="770"/>
      <c r="M52" s="771"/>
      <c r="N52" s="619"/>
      <c r="O52" s="770"/>
      <c r="P52" s="771"/>
      <c r="Q52" s="619"/>
      <c r="R52" s="770"/>
      <c r="S52" s="617"/>
      <c r="T52" s="617"/>
      <c r="U52" s="617"/>
      <c r="V52" s="618"/>
      <c r="W52" s="770"/>
      <c r="X52" s="771"/>
      <c r="Y52" s="619"/>
      <c r="Z52" s="770"/>
      <c r="AA52" s="771"/>
      <c r="AB52" s="619"/>
      <c r="AC52" s="772"/>
      <c r="AD52" s="770"/>
      <c r="AE52" s="771"/>
      <c r="AF52" s="619"/>
      <c r="AG52" s="770"/>
      <c r="AH52" s="771"/>
      <c r="AI52" s="619"/>
      <c r="AJ52" s="789"/>
      <c r="AM52" s="696"/>
      <c r="AN52" s="696"/>
      <c r="AO52" s="697"/>
    </row>
    <row r="53" spans="1:41" s="563" customFormat="1" ht="15">
      <c r="A53" s="620" t="s">
        <v>509</v>
      </c>
      <c r="B53" s="757">
        <f>C53+D53</f>
        <v>0</v>
      </c>
      <c r="C53" s="564">
        <v>0</v>
      </c>
      <c r="D53" s="564">
        <v>0</v>
      </c>
      <c r="E53" s="564"/>
      <c r="F53" s="565">
        <f>IF(E53=0,0,ROUND(D53/E53/12,0))</f>
        <v>0</v>
      </c>
      <c r="G53" s="757">
        <f>H53+I53</f>
        <v>0</v>
      </c>
      <c r="H53" s="564"/>
      <c r="I53" s="564"/>
      <c r="J53" s="564"/>
      <c r="K53" s="565">
        <f t="shared" si="2"/>
        <v>0</v>
      </c>
      <c r="L53" s="699"/>
      <c r="M53" s="700"/>
      <c r="N53" s="566"/>
      <c r="O53" s="699"/>
      <c r="P53" s="700"/>
      <c r="Q53" s="566"/>
      <c r="R53" s="699">
        <f>S53+T53</f>
        <v>0</v>
      </c>
      <c r="S53" s="564"/>
      <c r="T53" s="564"/>
      <c r="U53" s="564"/>
      <c r="V53" s="565">
        <f t="shared" si="3"/>
        <v>0</v>
      </c>
      <c r="W53" s="699"/>
      <c r="X53" s="700"/>
      <c r="Y53" s="566"/>
      <c r="Z53" s="699"/>
      <c r="AA53" s="700"/>
      <c r="AB53" s="566"/>
      <c r="AC53" s="701"/>
      <c r="AD53" s="699"/>
      <c r="AE53" s="700"/>
      <c r="AF53" s="566"/>
      <c r="AG53" s="699"/>
      <c r="AH53" s="700"/>
      <c r="AI53" s="566"/>
      <c r="AJ53" s="702"/>
      <c r="AM53" s="696"/>
      <c r="AN53" s="696"/>
      <c r="AO53" s="697"/>
    </row>
    <row r="54" spans="1:41" s="563" customFormat="1" ht="15" customHeight="1" hidden="1">
      <c r="A54" s="621" t="s">
        <v>547</v>
      </c>
      <c r="B54" s="790"/>
      <c r="C54" s="584"/>
      <c r="D54" s="584"/>
      <c r="E54" s="584"/>
      <c r="F54" s="585"/>
      <c r="G54" s="790"/>
      <c r="H54" s="584"/>
      <c r="I54" s="584"/>
      <c r="J54" s="584"/>
      <c r="K54" s="585"/>
      <c r="L54" s="790"/>
      <c r="M54" s="791"/>
      <c r="N54" s="586"/>
      <c r="O54" s="790"/>
      <c r="P54" s="791"/>
      <c r="Q54" s="586"/>
      <c r="R54" s="790"/>
      <c r="S54" s="584"/>
      <c r="T54" s="584"/>
      <c r="U54" s="584"/>
      <c r="V54" s="585"/>
      <c r="W54" s="790"/>
      <c r="X54" s="791"/>
      <c r="Y54" s="586"/>
      <c r="Z54" s="790"/>
      <c r="AA54" s="791"/>
      <c r="AB54" s="586"/>
      <c r="AC54" s="792"/>
      <c r="AD54" s="790"/>
      <c r="AE54" s="791"/>
      <c r="AF54" s="586"/>
      <c r="AG54" s="790"/>
      <c r="AH54" s="791"/>
      <c r="AI54" s="586"/>
      <c r="AJ54" s="793"/>
      <c r="AM54" s="696"/>
      <c r="AN54" s="696"/>
      <c r="AO54" s="697"/>
    </row>
    <row r="55" spans="1:41" s="563" customFormat="1" ht="15.75" customHeight="1" hidden="1" thickBot="1">
      <c r="A55" s="622" t="s">
        <v>618</v>
      </c>
      <c r="B55" s="770">
        <f>C55+D55</f>
        <v>0</v>
      </c>
      <c r="C55" s="617">
        <v>0</v>
      </c>
      <c r="D55" s="617">
        <v>0</v>
      </c>
      <c r="E55" s="617"/>
      <c r="F55" s="624">
        <f>IF(E55=0,0,ROUND(D55/E55/12,0))</f>
        <v>0</v>
      </c>
      <c r="G55" s="770">
        <f>H55+I55</f>
        <v>0</v>
      </c>
      <c r="H55" s="623"/>
      <c r="I55" s="623"/>
      <c r="J55" s="623"/>
      <c r="K55" s="618">
        <f t="shared" si="2"/>
        <v>0</v>
      </c>
      <c r="L55" s="794"/>
      <c r="M55" s="626"/>
      <c r="N55" s="625"/>
      <c r="O55" s="794"/>
      <c r="P55" s="626"/>
      <c r="Q55" s="625"/>
      <c r="R55" s="772">
        <f>S55+T55</f>
        <v>0</v>
      </c>
      <c r="S55" s="626"/>
      <c r="T55" s="626"/>
      <c r="U55" s="626"/>
      <c r="V55" s="618">
        <f t="shared" si="3"/>
        <v>0</v>
      </c>
      <c r="W55" s="794"/>
      <c r="X55" s="626"/>
      <c r="Y55" s="625"/>
      <c r="Z55" s="794"/>
      <c r="AA55" s="626"/>
      <c r="AB55" s="625"/>
      <c r="AC55" s="795"/>
      <c r="AD55" s="794"/>
      <c r="AE55" s="626"/>
      <c r="AF55" s="625"/>
      <c r="AG55" s="794"/>
      <c r="AH55" s="626"/>
      <c r="AI55" s="625"/>
      <c r="AJ55" s="796"/>
      <c r="AM55" s="696"/>
      <c r="AN55" s="696"/>
      <c r="AO55" s="697"/>
    </row>
    <row r="56" spans="1:41" s="563" customFormat="1" ht="15" customHeight="1" hidden="1">
      <c r="A56" s="627" t="s">
        <v>619</v>
      </c>
      <c r="B56" s="757">
        <f>C56+D56</f>
        <v>0</v>
      </c>
      <c r="C56" s="609">
        <v>0</v>
      </c>
      <c r="D56" s="609">
        <v>0</v>
      </c>
      <c r="E56" s="609"/>
      <c r="F56" s="628">
        <f>IF(E56=0,0,ROUND(D56/E56/12,0))</f>
        <v>0</v>
      </c>
      <c r="G56" s="757">
        <f>H56+I56</f>
        <v>0</v>
      </c>
      <c r="H56" s="590"/>
      <c r="I56" s="590"/>
      <c r="J56" s="590"/>
      <c r="K56" s="591">
        <f t="shared" si="2"/>
        <v>0</v>
      </c>
      <c r="L56" s="797"/>
      <c r="M56" s="629"/>
      <c r="N56" s="592"/>
      <c r="O56" s="797"/>
      <c r="P56" s="629"/>
      <c r="Q56" s="592"/>
      <c r="R56" s="781">
        <f>S56+T56</f>
        <v>0</v>
      </c>
      <c r="S56" s="629"/>
      <c r="T56" s="629"/>
      <c r="U56" s="629"/>
      <c r="V56" s="591">
        <f t="shared" si="3"/>
        <v>0</v>
      </c>
      <c r="W56" s="797"/>
      <c r="X56" s="629"/>
      <c r="Y56" s="592"/>
      <c r="Z56" s="797"/>
      <c r="AA56" s="629"/>
      <c r="AB56" s="592"/>
      <c r="AC56" s="798"/>
      <c r="AD56" s="797"/>
      <c r="AE56" s="629"/>
      <c r="AF56" s="592"/>
      <c r="AG56" s="797"/>
      <c r="AH56" s="629"/>
      <c r="AI56" s="592"/>
      <c r="AJ56" s="799"/>
      <c r="AM56" s="696"/>
      <c r="AN56" s="696"/>
      <c r="AO56" s="697"/>
    </row>
    <row r="57" spans="1:41" s="563" customFormat="1" ht="15" customHeight="1" hidden="1">
      <c r="A57" s="630" t="s">
        <v>516</v>
      </c>
      <c r="B57" s="703"/>
      <c r="C57" s="572"/>
      <c r="D57" s="572"/>
      <c r="E57" s="572"/>
      <c r="F57" s="577"/>
      <c r="G57" s="570"/>
      <c r="H57" s="571"/>
      <c r="I57" s="571"/>
      <c r="J57" s="572"/>
      <c r="K57" s="577"/>
      <c r="L57" s="703"/>
      <c r="M57" s="631"/>
      <c r="N57" s="574"/>
      <c r="O57" s="703"/>
      <c r="P57" s="631"/>
      <c r="Q57" s="574"/>
      <c r="R57" s="704"/>
      <c r="S57" s="631"/>
      <c r="T57" s="631"/>
      <c r="U57" s="631"/>
      <c r="V57" s="577"/>
      <c r="W57" s="703"/>
      <c r="X57" s="631"/>
      <c r="Y57" s="574"/>
      <c r="Z57" s="703"/>
      <c r="AA57" s="631"/>
      <c r="AB57" s="574"/>
      <c r="AC57" s="704"/>
      <c r="AD57" s="703"/>
      <c r="AE57" s="631"/>
      <c r="AF57" s="574"/>
      <c r="AG57" s="703"/>
      <c r="AH57" s="631"/>
      <c r="AI57" s="574"/>
      <c r="AJ57" s="705"/>
      <c r="AM57" s="696"/>
      <c r="AN57" s="696"/>
      <c r="AO57" s="697"/>
    </row>
    <row r="58" spans="1:41" s="563" customFormat="1" ht="15" customHeight="1" hidden="1">
      <c r="A58" s="630" t="s">
        <v>620</v>
      </c>
      <c r="B58" s="703"/>
      <c r="C58" s="572"/>
      <c r="D58" s="572">
        <v>0</v>
      </c>
      <c r="E58" s="572"/>
      <c r="F58" s="577">
        <f>IF(E58=0,0,ROUND(D58/E58/12,0))</f>
        <v>0</v>
      </c>
      <c r="G58" s="570"/>
      <c r="H58" s="571"/>
      <c r="I58" s="632"/>
      <c r="J58" s="633"/>
      <c r="K58" s="565">
        <f t="shared" si="2"/>
        <v>0</v>
      </c>
      <c r="L58" s="703"/>
      <c r="M58" s="635"/>
      <c r="N58" s="634"/>
      <c r="O58" s="703"/>
      <c r="P58" s="635"/>
      <c r="Q58" s="634"/>
      <c r="R58" s="704"/>
      <c r="S58" s="631"/>
      <c r="T58" s="635"/>
      <c r="U58" s="635"/>
      <c r="V58" s="565">
        <f t="shared" si="3"/>
        <v>0</v>
      </c>
      <c r="W58" s="703"/>
      <c r="X58" s="635"/>
      <c r="Y58" s="634"/>
      <c r="Z58" s="703"/>
      <c r="AA58" s="635"/>
      <c r="AB58" s="634"/>
      <c r="AC58" s="704"/>
      <c r="AD58" s="703"/>
      <c r="AE58" s="635"/>
      <c r="AF58" s="634"/>
      <c r="AG58" s="703"/>
      <c r="AH58" s="635"/>
      <c r="AI58" s="634"/>
      <c r="AJ58" s="705"/>
      <c r="AM58" s="696"/>
      <c r="AN58" s="696"/>
      <c r="AO58" s="697"/>
    </row>
    <row r="59" spans="1:41" s="563" customFormat="1" ht="15.75" customHeight="1" hidden="1" thickBot="1">
      <c r="A59" s="636" t="s">
        <v>621</v>
      </c>
      <c r="B59" s="753"/>
      <c r="C59" s="605"/>
      <c r="D59" s="605">
        <v>0</v>
      </c>
      <c r="E59" s="605"/>
      <c r="F59" s="582">
        <f>IF(E59=0,0,ROUND(D59/E59/12,0))</f>
        <v>0</v>
      </c>
      <c r="G59" s="594"/>
      <c r="H59" s="595"/>
      <c r="I59" s="596"/>
      <c r="J59" s="597"/>
      <c r="K59" s="615">
        <f t="shared" si="2"/>
        <v>0</v>
      </c>
      <c r="L59" s="753"/>
      <c r="M59" s="637"/>
      <c r="N59" s="599"/>
      <c r="O59" s="753"/>
      <c r="P59" s="637"/>
      <c r="Q59" s="599"/>
      <c r="R59" s="776"/>
      <c r="S59" s="775"/>
      <c r="T59" s="637"/>
      <c r="U59" s="637"/>
      <c r="V59" s="615">
        <f t="shared" si="3"/>
        <v>0</v>
      </c>
      <c r="W59" s="753"/>
      <c r="X59" s="637"/>
      <c r="Y59" s="599"/>
      <c r="Z59" s="753"/>
      <c r="AA59" s="637"/>
      <c r="AB59" s="599"/>
      <c r="AC59" s="776"/>
      <c r="AD59" s="753"/>
      <c r="AE59" s="637"/>
      <c r="AF59" s="599"/>
      <c r="AG59" s="753"/>
      <c r="AH59" s="637"/>
      <c r="AI59" s="599"/>
      <c r="AJ59" s="779"/>
      <c r="AM59" s="696"/>
      <c r="AN59" s="696"/>
      <c r="AO59" s="697"/>
    </row>
    <row r="60" spans="1:41" s="563" customFormat="1" ht="15" customHeight="1" hidden="1">
      <c r="A60" s="638" t="s">
        <v>622</v>
      </c>
      <c r="B60" s="699">
        <f>C60+D60</f>
        <v>0</v>
      </c>
      <c r="C60" s="564">
        <v>0</v>
      </c>
      <c r="D60" s="564">
        <v>0</v>
      </c>
      <c r="E60" s="564"/>
      <c r="F60" s="640">
        <f>IF(E60=0,0,ROUND(D60/E60/12,0))</f>
        <v>0</v>
      </c>
      <c r="G60" s="699">
        <f>H60+I60</f>
        <v>0</v>
      </c>
      <c r="H60" s="639"/>
      <c r="I60" s="639"/>
      <c r="J60" s="639"/>
      <c r="K60" s="640">
        <f>IF(J60=0,0,ROUND(I60/J60/12*1000,0))</f>
        <v>0</v>
      </c>
      <c r="L60" s="800"/>
      <c r="M60" s="801"/>
      <c r="N60" s="641"/>
      <c r="O60" s="800"/>
      <c r="P60" s="801"/>
      <c r="Q60" s="641"/>
      <c r="R60" s="701">
        <f>S60+T60</f>
        <v>0</v>
      </c>
      <c r="S60" s="629"/>
      <c r="T60" s="629"/>
      <c r="U60" s="629"/>
      <c r="V60" s="640">
        <f>IF(U60=0,0,ROUND(T60/U60/12*1000,0))</f>
        <v>0</v>
      </c>
      <c r="W60" s="800"/>
      <c r="X60" s="801"/>
      <c r="Y60" s="641"/>
      <c r="Z60" s="800"/>
      <c r="AA60" s="801"/>
      <c r="AB60" s="641"/>
      <c r="AC60" s="802"/>
      <c r="AD60" s="800"/>
      <c r="AE60" s="801"/>
      <c r="AF60" s="641"/>
      <c r="AG60" s="800"/>
      <c r="AH60" s="801"/>
      <c r="AI60" s="641"/>
      <c r="AJ60" s="803"/>
      <c r="AM60" s="696"/>
      <c r="AN60" s="696"/>
      <c r="AO60" s="697"/>
    </row>
    <row r="61" spans="1:41" ht="15" customHeight="1" hidden="1">
      <c r="A61" s="630" t="s">
        <v>516</v>
      </c>
      <c r="B61" s="703"/>
      <c r="C61" s="572"/>
      <c r="D61" s="572"/>
      <c r="E61" s="572"/>
      <c r="F61" s="577"/>
      <c r="G61" s="570"/>
      <c r="H61" s="571"/>
      <c r="I61" s="571"/>
      <c r="J61" s="572"/>
      <c r="K61" s="577"/>
      <c r="L61" s="703"/>
      <c r="M61" s="631"/>
      <c r="N61" s="574"/>
      <c r="O61" s="703"/>
      <c r="P61" s="631"/>
      <c r="Q61" s="574"/>
      <c r="R61" s="704"/>
      <c r="S61" s="631"/>
      <c r="T61" s="631"/>
      <c r="U61" s="631"/>
      <c r="V61" s="577"/>
      <c r="W61" s="703"/>
      <c r="X61" s="631"/>
      <c r="Y61" s="574"/>
      <c r="Z61" s="703"/>
      <c r="AA61" s="631"/>
      <c r="AB61" s="574"/>
      <c r="AC61" s="704"/>
      <c r="AD61" s="703"/>
      <c r="AE61" s="631"/>
      <c r="AF61" s="574"/>
      <c r="AG61" s="703"/>
      <c r="AH61" s="631"/>
      <c r="AI61" s="574"/>
      <c r="AJ61" s="705"/>
      <c r="AK61" s="642"/>
      <c r="AM61" s="696"/>
      <c r="AN61" s="696"/>
      <c r="AO61" s="697"/>
    </row>
    <row r="62" spans="1:41" ht="15" customHeight="1" hidden="1">
      <c r="A62" s="630" t="s">
        <v>620</v>
      </c>
      <c r="B62" s="703"/>
      <c r="C62" s="572"/>
      <c r="D62" s="572">
        <v>0</v>
      </c>
      <c r="E62" s="572"/>
      <c r="F62" s="577">
        <f>IF(E62=0,0,ROUND(D62/E62/12,0))</f>
        <v>0</v>
      </c>
      <c r="G62" s="570"/>
      <c r="H62" s="571"/>
      <c r="I62" s="632"/>
      <c r="J62" s="633"/>
      <c r="K62" s="565">
        <f>IF(J62=0,0,ROUND(I62/J62/12,0))</f>
        <v>0</v>
      </c>
      <c r="L62" s="703"/>
      <c r="M62" s="635"/>
      <c r="N62" s="634"/>
      <c r="O62" s="703"/>
      <c r="P62" s="635"/>
      <c r="Q62" s="634"/>
      <c r="R62" s="704"/>
      <c r="S62" s="631"/>
      <c r="T62" s="635"/>
      <c r="U62" s="635"/>
      <c r="V62" s="565">
        <f>IF(U62=0,0,ROUND(T62/U62/12,0))</f>
        <v>0</v>
      </c>
      <c r="W62" s="703"/>
      <c r="X62" s="635"/>
      <c r="Y62" s="634"/>
      <c r="Z62" s="703"/>
      <c r="AA62" s="635"/>
      <c r="AB62" s="634"/>
      <c r="AC62" s="704"/>
      <c r="AD62" s="703"/>
      <c r="AE62" s="635"/>
      <c r="AF62" s="634"/>
      <c r="AG62" s="703"/>
      <c r="AH62" s="635"/>
      <c r="AI62" s="634"/>
      <c r="AJ62" s="705"/>
      <c r="AK62" s="642"/>
      <c r="AM62" s="696"/>
      <c r="AN62" s="696"/>
      <c r="AO62" s="697"/>
    </row>
    <row r="63" spans="1:41" ht="15.75" customHeight="1" hidden="1" thickBot="1">
      <c r="A63" s="636" t="s">
        <v>621</v>
      </c>
      <c r="B63" s="753"/>
      <c r="C63" s="605"/>
      <c r="D63" s="605">
        <v>0</v>
      </c>
      <c r="E63" s="605"/>
      <c r="F63" s="582">
        <f>IF(E63=0,0,ROUND(D63/E63/12,0))</f>
        <v>0</v>
      </c>
      <c r="G63" s="594"/>
      <c r="H63" s="595"/>
      <c r="I63" s="596"/>
      <c r="J63" s="597"/>
      <c r="K63" s="565">
        <f>IF(J63=0,0,ROUND(I63/J63/12,0))</f>
        <v>0</v>
      </c>
      <c r="L63" s="753"/>
      <c r="M63" s="637"/>
      <c r="N63" s="599"/>
      <c r="O63" s="753"/>
      <c r="P63" s="637"/>
      <c r="Q63" s="599"/>
      <c r="R63" s="776"/>
      <c r="S63" s="775"/>
      <c r="T63" s="637"/>
      <c r="U63" s="637"/>
      <c r="V63" s="565">
        <f>IF(U63=0,0,ROUND(T63/U63/12,0))</f>
        <v>0</v>
      </c>
      <c r="W63" s="753"/>
      <c r="X63" s="637"/>
      <c r="Y63" s="599"/>
      <c r="Z63" s="753"/>
      <c r="AA63" s="637"/>
      <c r="AB63" s="599"/>
      <c r="AC63" s="776"/>
      <c r="AD63" s="753"/>
      <c r="AE63" s="637"/>
      <c r="AF63" s="599"/>
      <c r="AG63" s="753"/>
      <c r="AH63" s="637"/>
      <c r="AI63" s="599"/>
      <c r="AJ63" s="779"/>
      <c r="AK63" s="642"/>
      <c r="AM63" s="696"/>
      <c r="AN63" s="696"/>
      <c r="AO63" s="697"/>
    </row>
    <row r="64" spans="1:41" ht="15" customHeight="1" hidden="1">
      <c r="A64" s="643" t="s">
        <v>503</v>
      </c>
      <c r="B64" s="757"/>
      <c r="C64" s="609"/>
      <c r="D64" s="609"/>
      <c r="E64" s="609"/>
      <c r="F64" s="591"/>
      <c r="G64" s="589"/>
      <c r="H64" s="608"/>
      <c r="I64" s="608"/>
      <c r="J64" s="609"/>
      <c r="K64" s="591"/>
      <c r="L64" s="757"/>
      <c r="M64" s="644"/>
      <c r="N64" s="610"/>
      <c r="O64" s="757"/>
      <c r="P64" s="644"/>
      <c r="Q64" s="610"/>
      <c r="R64" s="781"/>
      <c r="S64" s="644"/>
      <c r="T64" s="644"/>
      <c r="U64" s="644"/>
      <c r="V64" s="591"/>
      <c r="W64" s="757"/>
      <c r="X64" s="644"/>
      <c r="Y64" s="610"/>
      <c r="Z64" s="757"/>
      <c r="AA64" s="644"/>
      <c r="AB64" s="610"/>
      <c r="AC64" s="781"/>
      <c r="AD64" s="757"/>
      <c r="AE64" s="644"/>
      <c r="AF64" s="610"/>
      <c r="AG64" s="757"/>
      <c r="AH64" s="644"/>
      <c r="AI64" s="610"/>
      <c r="AJ64" s="782"/>
      <c r="AK64" s="642"/>
      <c r="AM64" s="696"/>
      <c r="AN64" s="696"/>
      <c r="AO64" s="697"/>
    </row>
    <row r="65" spans="1:41" s="579" customFormat="1" ht="14.25" customHeight="1" hidden="1">
      <c r="A65" s="569" t="s">
        <v>504</v>
      </c>
      <c r="B65" s="710">
        <f>C65+D65</f>
        <v>0</v>
      </c>
      <c r="C65" s="576">
        <v>0</v>
      </c>
      <c r="D65" s="576">
        <v>0</v>
      </c>
      <c r="E65" s="576"/>
      <c r="F65" s="577">
        <f>IF(E65=0,0,ROUND(D65/E65/12,0))</f>
        <v>0</v>
      </c>
      <c r="G65" s="710">
        <f>H65+I65</f>
        <v>0</v>
      </c>
      <c r="H65" s="575"/>
      <c r="I65" s="575"/>
      <c r="J65" s="576"/>
      <c r="K65" s="565">
        <f>IF(J65=0,0,ROUND(I65/J65/12,0))</f>
        <v>0</v>
      </c>
      <c r="L65" s="711"/>
      <c r="M65" s="712"/>
      <c r="N65" s="578"/>
      <c r="O65" s="711"/>
      <c r="P65" s="712"/>
      <c r="Q65" s="578"/>
      <c r="R65" s="710">
        <f>S65+T65</f>
        <v>0</v>
      </c>
      <c r="S65" s="576"/>
      <c r="T65" s="576"/>
      <c r="U65" s="576"/>
      <c r="V65" s="565">
        <f>IF(U65=0,0,ROUND(T65/U65/12,0))</f>
        <v>0</v>
      </c>
      <c r="W65" s="711"/>
      <c r="X65" s="712"/>
      <c r="Y65" s="578"/>
      <c r="Z65" s="711"/>
      <c r="AA65" s="712"/>
      <c r="AB65" s="578"/>
      <c r="AC65" s="713"/>
      <c r="AD65" s="711"/>
      <c r="AE65" s="712"/>
      <c r="AF65" s="578"/>
      <c r="AG65" s="711"/>
      <c r="AH65" s="712"/>
      <c r="AI65" s="578"/>
      <c r="AJ65" s="714"/>
      <c r="AM65" s="715"/>
      <c r="AN65" s="715"/>
      <c r="AO65" s="716"/>
    </row>
    <row r="66" spans="1:41" s="407" customFormat="1" ht="15" customHeight="1" thickBot="1">
      <c r="A66" s="645"/>
      <c r="B66" s="804"/>
      <c r="C66" s="648"/>
      <c r="D66" s="648"/>
      <c r="E66" s="648"/>
      <c r="F66" s="649"/>
      <c r="G66" s="646"/>
      <c r="H66" s="647"/>
      <c r="I66" s="647"/>
      <c r="J66" s="648"/>
      <c r="K66" s="649"/>
      <c r="L66" s="804"/>
      <c r="M66" s="805"/>
      <c r="N66" s="650"/>
      <c r="O66" s="804"/>
      <c r="P66" s="805"/>
      <c r="Q66" s="650"/>
      <c r="R66" s="804"/>
      <c r="S66" s="648"/>
      <c r="T66" s="648"/>
      <c r="U66" s="648"/>
      <c r="V66" s="649"/>
      <c r="W66" s="804"/>
      <c r="X66" s="805"/>
      <c r="Y66" s="650"/>
      <c r="Z66" s="804"/>
      <c r="AA66" s="805"/>
      <c r="AB66" s="650"/>
      <c r="AC66" s="806"/>
      <c r="AD66" s="804"/>
      <c r="AE66" s="805"/>
      <c r="AF66" s="650"/>
      <c r="AG66" s="804"/>
      <c r="AH66" s="805"/>
      <c r="AI66" s="650"/>
      <c r="AJ66" s="807"/>
      <c r="AK66" s="651"/>
      <c r="AM66" s="696"/>
      <c r="AN66" s="696"/>
      <c r="AO66" s="697"/>
    </row>
    <row r="67" spans="1:41" s="407" customFormat="1" ht="15" customHeight="1" thickTop="1">
      <c r="A67" s="652" t="s">
        <v>510</v>
      </c>
      <c r="B67" s="654"/>
      <c r="C67" s="654"/>
      <c r="D67" s="654"/>
      <c r="E67" s="654"/>
      <c r="F67" s="655"/>
      <c r="G67" s="653"/>
      <c r="H67" s="653"/>
      <c r="I67" s="653"/>
      <c r="J67" s="654"/>
      <c r="K67" s="655"/>
      <c r="L67" s="808"/>
      <c r="M67" s="809"/>
      <c r="N67" s="656"/>
      <c r="O67" s="808"/>
      <c r="P67" s="809"/>
      <c r="Q67" s="656"/>
      <c r="R67" s="654"/>
      <c r="S67" s="654"/>
      <c r="T67" s="654"/>
      <c r="U67" s="654"/>
      <c r="V67" s="655"/>
      <c r="W67" s="808"/>
      <c r="X67" s="809"/>
      <c r="Y67" s="656"/>
      <c r="Z67" s="808"/>
      <c r="AA67" s="809"/>
      <c r="AB67" s="656"/>
      <c r="AC67" s="810"/>
      <c r="AD67" s="808"/>
      <c r="AE67" s="809"/>
      <c r="AF67" s="656"/>
      <c r="AG67" s="808"/>
      <c r="AH67" s="809"/>
      <c r="AI67" s="656"/>
      <c r="AJ67" s="811"/>
      <c r="AK67" s="651"/>
      <c r="AM67" s="696"/>
      <c r="AN67" s="696"/>
      <c r="AO67" s="697"/>
    </row>
    <row r="68" spans="1:41" s="407" customFormat="1" ht="15" customHeight="1">
      <c r="A68" s="657" t="s">
        <v>511</v>
      </c>
      <c r="B68" s="584">
        <f>IF(B13+B53=C68+D68,B13+B53,"chyba")</f>
        <v>507660000</v>
      </c>
      <c r="C68" s="584">
        <f>C13+C53</f>
        <v>39063000</v>
      </c>
      <c r="D68" s="584">
        <f>D13+D53</f>
        <v>468597000</v>
      </c>
      <c r="E68" s="584">
        <f>E13+E53</f>
        <v>1500</v>
      </c>
      <c r="F68" s="585">
        <f>IF(E68=0,0,ROUND(D68/E68/12,0))</f>
        <v>26033</v>
      </c>
      <c r="G68" s="584">
        <f>IF(G13+G53=H68+I68,G13+G53,"chyba")</f>
        <v>547934262</v>
      </c>
      <c r="H68" s="584">
        <f>H13+H53</f>
        <v>40625500</v>
      </c>
      <c r="I68" s="584">
        <f>I13+I53</f>
        <v>507308762</v>
      </c>
      <c r="J68" s="584">
        <f>J13+J53</f>
        <v>1499</v>
      </c>
      <c r="K68" s="585">
        <f>IF(J68=0,0,ROUND(I68/J68/12,0))</f>
        <v>28203</v>
      </c>
      <c r="L68" s="790">
        <f aca="true" t="shared" si="14" ref="L68:Q68">L13+L53</f>
        <v>2725650</v>
      </c>
      <c r="M68" s="791">
        <f t="shared" si="14"/>
        <v>20923856</v>
      </c>
      <c r="N68" s="586">
        <f t="shared" si="14"/>
        <v>0</v>
      </c>
      <c r="O68" s="790">
        <f t="shared" si="14"/>
        <v>0</v>
      </c>
      <c r="P68" s="791">
        <f t="shared" si="14"/>
        <v>0</v>
      </c>
      <c r="Q68" s="586">
        <f t="shared" si="14"/>
        <v>0</v>
      </c>
      <c r="R68" s="584">
        <f>IF(R13+R53=S68+T68,R13+R53,"chyba")</f>
        <v>554473874</v>
      </c>
      <c r="S68" s="584">
        <f>S13+S53</f>
        <v>40685716</v>
      </c>
      <c r="T68" s="584">
        <f>T13+T53</f>
        <v>513788158</v>
      </c>
      <c r="U68" s="584">
        <f>U13+U53</f>
        <v>1365</v>
      </c>
      <c r="V68" s="585">
        <f>IF(U68=0,0,ROUND(T68/U68/12,0))</f>
        <v>31367</v>
      </c>
      <c r="W68" s="790">
        <f aca="true" t="shared" si="15" ref="W68:AJ68">W13+W53</f>
        <v>1875440</v>
      </c>
      <c r="X68" s="791">
        <f t="shared" si="15"/>
        <v>16859095</v>
      </c>
      <c r="Y68" s="586">
        <f t="shared" si="15"/>
        <v>0</v>
      </c>
      <c r="Z68" s="790">
        <f t="shared" si="15"/>
        <v>0</v>
      </c>
      <c r="AA68" s="791">
        <f t="shared" si="15"/>
        <v>0</v>
      </c>
      <c r="AB68" s="586">
        <f t="shared" si="15"/>
        <v>0</v>
      </c>
      <c r="AC68" s="792">
        <f t="shared" si="15"/>
        <v>0</v>
      </c>
      <c r="AD68" s="790">
        <f t="shared" si="15"/>
        <v>0</v>
      </c>
      <c r="AE68" s="791">
        <f t="shared" si="15"/>
        <v>1710648</v>
      </c>
      <c r="AF68" s="586">
        <f t="shared" si="15"/>
        <v>0</v>
      </c>
      <c r="AG68" s="790">
        <f t="shared" si="15"/>
        <v>0</v>
      </c>
      <c r="AH68" s="791">
        <f t="shared" si="15"/>
        <v>0</v>
      </c>
      <c r="AI68" s="586">
        <f t="shared" si="15"/>
        <v>0</v>
      </c>
      <c r="AJ68" s="793">
        <f t="shared" si="15"/>
        <v>0</v>
      </c>
      <c r="AK68" s="651"/>
      <c r="AM68" s="696"/>
      <c r="AN68" s="696"/>
      <c r="AO68" s="697"/>
    </row>
    <row r="69" spans="1:41" s="407" customFormat="1" ht="15" customHeight="1" thickBot="1">
      <c r="A69" s="658"/>
      <c r="B69" s="659"/>
      <c r="C69" s="659"/>
      <c r="D69" s="659"/>
      <c r="E69" s="660"/>
      <c r="F69" s="661"/>
      <c r="G69" s="659"/>
      <c r="H69" s="659"/>
      <c r="I69" s="659"/>
      <c r="J69" s="660"/>
      <c r="K69" s="664"/>
      <c r="L69" s="662"/>
      <c r="M69" s="663"/>
      <c r="N69" s="664"/>
      <c r="O69" s="662"/>
      <c r="P69" s="663"/>
      <c r="Q69" s="664"/>
      <c r="R69" s="659"/>
      <c r="S69" s="659"/>
      <c r="T69" s="659"/>
      <c r="U69" s="660"/>
      <c r="V69" s="664"/>
      <c r="W69" s="812"/>
      <c r="X69" s="813"/>
      <c r="Y69" s="664"/>
      <c r="Z69" s="665"/>
      <c r="AA69" s="666"/>
      <c r="AB69" s="664"/>
      <c r="AC69" s="667"/>
      <c r="AD69" s="665"/>
      <c r="AE69" s="666"/>
      <c r="AF69" s="664"/>
      <c r="AG69" s="662"/>
      <c r="AH69" s="663"/>
      <c r="AI69" s="664"/>
      <c r="AJ69" s="814"/>
      <c r="AK69" s="651"/>
      <c r="AM69" s="696"/>
      <c r="AN69" s="696"/>
      <c r="AO69" s="697"/>
    </row>
    <row r="70" spans="2:43" s="407" customFormat="1" ht="15" customHeight="1" thickTop="1">
      <c r="B70" s="668"/>
      <c r="C70" s="668"/>
      <c r="D70" s="668"/>
      <c r="E70" s="668"/>
      <c r="F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</row>
    <row r="71" spans="2:37" s="407" customFormat="1" ht="15" customHeight="1">
      <c r="B71" s="670" t="s">
        <v>512</v>
      </c>
      <c r="C71" s="671"/>
      <c r="D71" s="671"/>
      <c r="E71" s="671"/>
      <c r="F71" s="671"/>
      <c r="G71" s="815"/>
      <c r="H71" s="815"/>
      <c r="I71" s="815"/>
      <c r="J71" s="815"/>
      <c r="K71" s="815"/>
      <c r="L71" s="671"/>
      <c r="M71" s="671"/>
      <c r="N71" s="671"/>
      <c r="O71" s="671"/>
      <c r="P71" s="671"/>
      <c r="Q71" s="671"/>
      <c r="R71" s="671"/>
      <c r="S71" s="671"/>
      <c r="T71" s="671"/>
      <c r="U71" s="642"/>
      <c r="V71" s="651"/>
      <c r="W71" s="651"/>
      <c r="X71" s="651"/>
      <c r="Y71" s="651"/>
      <c r="Z71" s="651"/>
      <c r="AA71" s="651"/>
      <c r="AB71" s="651"/>
      <c r="AC71" s="651"/>
      <c r="AD71" s="651"/>
      <c r="AF71" s="669"/>
      <c r="AG71" s="651"/>
      <c r="AH71" s="651"/>
      <c r="AI71" s="651"/>
      <c r="AJ71" s="669"/>
      <c r="AK71" s="651"/>
    </row>
    <row r="72" spans="2:37" s="407" customFormat="1" ht="15" customHeight="1">
      <c r="B72" s="672" t="s">
        <v>222</v>
      </c>
      <c r="C72" s="672"/>
      <c r="D72" s="672"/>
      <c r="E72" s="672"/>
      <c r="F72" s="672"/>
      <c r="G72" s="672"/>
      <c r="H72" s="672"/>
      <c r="I72" s="672"/>
      <c r="J72" s="672"/>
      <c r="K72" s="672"/>
      <c r="L72" s="672"/>
      <c r="M72" s="672"/>
      <c r="N72" s="672"/>
      <c r="O72" s="672"/>
      <c r="P72" s="672"/>
      <c r="Q72" s="672"/>
      <c r="R72" s="672"/>
      <c r="S72" s="672"/>
      <c r="T72" s="672"/>
      <c r="U72" s="642"/>
      <c r="V72" s="651"/>
      <c r="W72" s="651"/>
      <c r="X72" s="651"/>
      <c r="Y72" s="651"/>
      <c r="Z72" s="651"/>
      <c r="AA72" s="651"/>
      <c r="AB72" s="651"/>
      <c r="AC72" s="651"/>
      <c r="AD72" s="651"/>
      <c r="AF72" s="669"/>
      <c r="AG72" s="651"/>
      <c r="AH72" s="651"/>
      <c r="AI72" s="651"/>
      <c r="AJ72" s="669"/>
      <c r="AK72" s="651"/>
    </row>
    <row r="73" spans="1:37" s="407" customFormat="1" ht="15" customHeight="1">
      <c r="A73" s="533"/>
      <c r="B73" s="672" t="s">
        <v>716</v>
      </c>
      <c r="C73" s="672"/>
      <c r="D73" s="672"/>
      <c r="E73" s="672"/>
      <c r="F73" s="672"/>
      <c r="G73" s="672"/>
      <c r="H73" s="672"/>
      <c r="I73" s="672"/>
      <c r="J73" s="672"/>
      <c r="K73" s="672"/>
      <c r="L73" s="672"/>
      <c r="M73" s="672"/>
      <c r="N73" s="672"/>
      <c r="O73" s="672"/>
      <c r="P73" s="672"/>
      <c r="Q73" s="672"/>
      <c r="R73" s="672"/>
      <c r="S73" s="672"/>
      <c r="T73" s="672"/>
      <c r="U73" s="642"/>
      <c r="V73" s="651"/>
      <c r="W73" s="651"/>
      <c r="X73" s="651"/>
      <c r="Y73" s="651"/>
      <c r="Z73" s="651"/>
      <c r="AA73" s="651"/>
      <c r="AB73" s="651"/>
      <c r="AC73" s="651"/>
      <c r="AD73" s="651"/>
      <c r="AF73" s="669"/>
      <c r="AG73" s="651"/>
      <c r="AH73" s="651"/>
      <c r="AI73" s="651"/>
      <c r="AJ73" s="669"/>
      <c r="AK73" s="651"/>
    </row>
    <row r="74" spans="1:37" s="407" customFormat="1" ht="15" customHeight="1">
      <c r="A74" s="533"/>
      <c r="B74" s="672" t="s">
        <v>717</v>
      </c>
      <c r="C74" s="672"/>
      <c r="D74" s="672"/>
      <c r="E74" s="672"/>
      <c r="F74" s="672"/>
      <c r="G74" s="672"/>
      <c r="H74" s="672"/>
      <c r="I74" s="672"/>
      <c r="J74" s="672"/>
      <c r="K74" s="672"/>
      <c r="L74" s="672"/>
      <c r="M74" s="672"/>
      <c r="N74" s="672"/>
      <c r="O74" s="672"/>
      <c r="P74" s="672"/>
      <c r="Q74" s="672"/>
      <c r="R74" s="672"/>
      <c r="S74" s="672"/>
      <c r="T74" s="672"/>
      <c r="U74" s="642"/>
      <c r="V74" s="651"/>
      <c r="W74" s="651"/>
      <c r="X74" s="651"/>
      <c r="Y74" s="651"/>
      <c r="Z74" s="651"/>
      <c r="AA74" s="651"/>
      <c r="AB74" s="651"/>
      <c r="AC74" s="651"/>
      <c r="AD74" s="651"/>
      <c r="AF74" s="669"/>
      <c r="AG74" s="651"/>
      <c r="AH74" s="651"/>
      <c r="AI74" s="651"/>
      <c r="AJ74" s="669"/>
      <c r="AK74" s="651"/>
    </row>
    <row r="75" spans="2:37" s="407" customFormat="1" ht="15" customHeight="1">
      <c r="B75" s="672" t="s">
        <v>514</v>
      </c>
      <c r="C75" s="672"/>
      <c r="D75" s="672"/>
      <c r="E75" s="672"/>
      <c r="F75" s="672"/>
      <c r="G75" s="672"/>
      <c r="H75" s="672"/>
      <c r="I75" s="672"/>
      <c r="J75" s="672"/>
      <c r="K75" s="672"/>
      <c r="L75" s="672"/>
      <c r="M75" s="672"/>
      <c r="N75" s="672"/>
      <c r="O75" s="672"/>
      <c r="P75" s="672"/>
      <c r="Q75" s="672"/>
      <c r="R75" s="672"/>
      <c r="S75" s="672"/>
      <c r="T75" s="672"/>
      <c r="U75" s="651"/>
      <c r="V75" s="651"/>
      <c r="W75" s="651"/>
      <c r="X75" s="651"/>
      <c r="Y75" s="651"/>
      <c r="Z75" s="651"/>
      <c r="AA75" s="651"/>
      <c r="AB75" s="651"/>
      <c r="AC75" s="651"/>
      <c r="AD75" s="651"/>
      <c r="AF75" s="669"/>
      <c r="AG75" s="651"/>
      <c r="AH75" s="651"/>
      <c r="AI75" s="651"/>
      <c r="AJ75" s="669"/>
      <c r="AK75" s="651"/>
    </row>
    <row r="76" spans="2:37" s="407" customFormat="1" ht="15" customHeight="1">
      <c r="B76" s="672"/>
      <c r="C76" s="672"/>
      <c r="D76" s="672"/>
      <c r="E76" s="672"/>
      <c r="F76" s="672"/>
      <c r="G76" s="672"/>
      <c r="H76" s="672"/>
      <c r="I76" s="672"/>
      <c r="J76" s="672"/>
      <c r="K76" s="672"/>
      <c r="L76" s="672"/>
      <c r="M76" s="672"/>
      <c r="N76" s="672"/>
      <c r="O76" s="672"/>
      <c r="P76" s="672"/>
      <c r="Q76" s="672"/>
      <c r="R76" s="672"/>
      <c r="S76" s="672"/>
      <c r="T76" s="672"/>
      <c r="U76" s="651"/>
      <c r="V76" s="651"/>
      <c r="W76" s="651"/>
      <c r="X76" s="651"/>
      <c r="Y76" s="651"/>
      <c r="Z76" s="651"/>
      <c r="AA76" s="651"/>
      <c r="AB76" s="651"/>
      <c r="AC76" s="651"/>
      <c r="AD76" s="651"/>
      <c r="AF76" s="669"/>
      <c r="AG76" s="651"/>
      <c r="AH76" s="651"/>
      <c r="AI76" s="651"/>
      <c r="AJ76" s="669"/>
      <c r="AK76" s="651"/>
    </row>
    <row r="77" spans="1:36" s="533" customFormat="1" ht="15" customHeight="1">
      <c r="A77" s="407"/>
      <c r="B77" s="672"/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672"/>
      <c r="N77" s="672"/>
      <c r="O77" s="672"/>
      <c r="P77" s="672"/>
      <c r="Q77" s="672"/>
      <c r="R77" s="672"/>
      <c r="S77" s="672"/>
      <c r="T77" s="672"/>
      <c r="U77" s="651"/>
      <c r="V77" s="673"/>
      <c r="W77" s="673"/>
      <c r="X77" s="673"/>
      <c r="Y77" s="673"/>
      <c r="Z77" s="673"/>
      <c r="AA77" s="673"/>
      <c r="AB77" s="673"/>
      <c r="AC77" s="673"/>
      <c r="AD77" s="673"/>
      <c r="AE77" s="673"/>
      <c r="AF77" s="673"/>
      <c r="AG77" s="673"/>
      <c r="AH77" s="673"/>
      <c r="AI77" s="673"/>
      <c r="AJ77" s="673"/>
    </row>
    <row r="78" spans="1:36" s="533" customFormat="1" ht="15" customHeight="1">
      <c r="A78" s="407"/>
      <c r="B78" s="672" t="s">
        <v>623</v>
      </c>
      <c r="C78" s="672"/>
      <c r="D78" s="672"/>
      <c r="E78" s="672"/>
      <c r="F78" s="672"/>
      <c r="G78" s="672"/>
      <c r="H78" s="672"/>
      <c r="I78" s="672"/>
      <c r="J78" s="672"/>
      <c r="K78" s="672"/>
      <c r="L78" s="672"/>
      <c r="M78" s="672"/>
      <c r="N78" s="672"/>
      <c r="O78" s="672"/>
      <c r="P78" s="672"/>
      <c r="Q78" s="672"/>
      <c r="R78" s="672"/>
      <c r="S78" s="672"/>
      <c r="T78" s="672"/>
      <c r="U78" s="651"/>
      <c r="V78" s="673"/>
      <c r="W78" s="673"/>
      <c r="X78" s="673"/>
      <c r="Y78" s="673"/>
      <c r="Z78" s="673"/>
      <c r="AA78" s="673"/>
      <c r="AB78" s="673"/>
      <c r="AC78" s="673"/>
      <c r="AD78" s="673"/>
      <c r="AE78" s="673"/>
      <c r="AF78" s="673"/>
      <c r="AG78" s="673"/>
      <c r="AH78" s="673"/>
      <c r="AI78" s="673"/>
      <c r="AJ78" s="673"/>
    </row>
    <row r="79" spans="1:36" s="533" customFormat="1" ht="15" customHeight="1">
      <c r="A79" s="407"/>
      <c r="B79" s="672" t="s">
        <v>624</v>
      </c>
      <c r="C79" s="672"/>
      <c r="D79" s="672"/>
      <c r="E79" s="672"/>
      <c r="F79" s="672"/>
      <c r="G79" s="672"/>
      <c r="H79" s="672"/>
      <c r="I79" s="672"/>
      <c r="J79" s="672"/>
      <c r="K79" s="672"/>
      <c r="L79" s="672"/>
      <c r="M79" s="672"/>
      <c r="N79" s="672"/>
      <c r="O79" s="672"/>
      <c r="P79" s="672"/>
      <c r="Q79" s="672"/>
      <c r="R79" s="672"/>
      <c r="S79" s="672"/>
      <c r="T79" s="672"/>
      <c r="U79" s="651"/>
      <c r="V79" s="673"/>
      <c r="W79" s="673"/>
      <c r="X79" s="673"/>
      <c r="Y79" s="673"/>
      <c r="Z79" s="673"/>
      <c r="AA79" s="673"/>
      <c r="AB79" s="673"/>
      <c r="AC79" s="673"/>
      <c r="AD79" s="673"/>
      <c r="AE79" s="673"/>
      <c r="AF79" s="673"/>
      <c r="AG79" s="673"/>
      <c r="AH79" s="673"/>
      <c r="AI79" s="673"/>
      <c r="AJ79" s="673"/>
    </row>
    <row r="80" spans="1:37" s="407" customFormat="1" ht="15" customHeight="1">
      <c r="A80" s="651"/>
      <c r="B80" s="672" t="s">
        <v>625</v>
      </c>
      <c r="C80" s="672"/>
      <c r="D80" s="672"/>
      <c r="E80" s="672"/>
      <c r="F80" s="672"/>
      <c r="G80" s="672"/>
      <c r="H80" s="672"/>
      <c r="I80" s="672"/>
      <c r="J80" s="672"/>
      <c r="K80" s="672"/>
      <c r="L80" s="672"/>
      <c r="M80" s="672"/>
      <c r="N80" s="672"/>
      <c r="O80" s="672"/>
      <c r="P80" s="672"/>
      <c r="Q80" s="674"/>
      <c r="R80" s="674"/>
      <c r="S80" s="674"/>
      <c r="T80" s="674"/>
      <c r="U80" s="651"/>
      <c r="V80" s="651"/>
      <c r="W80" s="651"/>
      <c r="X80" s="651"/>
      <c r="Y80" s="651"/>
      <c r="Z80" s="651"/>
      <c r="AA80" s="651"/>
      <c r="AB80" s="651"/>
      <c r="AC80" s="651"/>
      <c r="AD80" s="651"/>
      <c r="AF80" s="651"/>
      <c r="AG80" s="651"/>
      <c r="AH80" s="651"/>
      <c r="AI80" s="651"/>
      <c r="AJ80" s="651"/>
      <c r="AK80" s="651"/>
    </row>
    <row r="81" spans="1:37" s="407" customFormat="1" ht="15" customHeight="1">
      <c r="A81" s="651"/>
      <c r="B81" s="672" t="s">
        <v>626</v>
      </c>
      <c r="C81" s="672"/>
      <c r="D81" s="672"/>
      <c r="E81" s="672"/>
      <c r="F81" s="672"/>
      <c r="G81" s="672"/>
      <c r="H81" s="672"/>
      <c r="I81" s="672"/>
      <c r="J81" s="672"/>
      <c r="K81" s="672"/>
      <c r="L81" s="672"/>
      <c r="M81" s="672"/>
      <c r="N81" s="672"/>
      <c r="O81" s="672"/>
      <c r="P81" s="672"/>
      <c r="Q81" s="674"/>
      <c r="R81" s="674"/>
      <c r="S81" s="674"/>
      <c r="T81" s="674"/>
      <c r="U81" s="651"/>
      <c r="V81" s="651"/>
      <c r="W81" s="651"/>
      <c r="X81" s="651"/>
      <c r="Y81" s="651"/>
      <c r="Z81" s="651"/>
      <c r="AA81" s="651"/>
      <c r="AB81" s="651"/>
      <c r="AC81" s="651"/>
      <c r="AD81" s="651"/>
      <c r="AF81" s="651"/>
      <c r="AG81" s="651"/>
      <c r="AH81" s="651"/>
      <c r="AI81" s="651"/>
      <c r="AJ81" s="651"/>
      <c r="AK81" s="651"/>
    </row>
    <row r="82" spans="2:21" s="407" customFormat="1" ht="15" customHeight="1">
      <c r="B82" s="672" t="s">
        <v>718</v>
      </c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51"/>
    </row>
    <row r="83" spans="2:21" s="407" customFormat="1" ht="15" customHeight="1">
      <c r="B83" s="672" t="s">
        <v>627</v>
      </c>
      <c r="C83" s="674"/>
      <c r="D83" s="674"/>
      <c r="E83" s="674"/>
      <c r="F83" s="674"/>
      <c r="G83" s="674"/>
      <c r="H83" s="674"/>
      <c r="I83" s="674"/>
      <c r="J83" s="674"/>
      <c r="K83" s="674"/>
      <c r="L83" s="674"/>
      <c r="M83" s="674"/>
      <c r="N83" s="674"/>
      <c r="O83" s="674"/>
      <c r="P83" s="674"/>
      <c r="Q83" s="672"/>
      <c r="R83" s="672"/>
      <c r="S83" s="672"/>
      <c r="T83" s="672"/>
      <c r="U83" s="651"/>
    </row>
    <row r="84" spans="2:37" s="407" customFormat="1" ht="15" customHeight="1">
      <c r="B84" s="672" t="s">
        <v>628</v>
      </c>
      <c r="C84" s="674"/>
      <c r="D84" s="674"/>
      <c r="E84" s="674"/>
      <c r="F84" s="674"/>
      <c r="G84" s="674"/>
      <c r="H84" s="674"/>
      <c r="I84" s="674"/>
      <c r="J84" s="674"/>
      <c r="K84" s="674"/>
      <c r="L84" s="674"/>
      <c r="M84" s="674"/>
      <c r="N84" s="674"/>
      <c r="O84" s="674"/>
      <c r="P84" s="674"/>
      <c r="Q84" s="672"/>
      <c r="R84" s="672"/>
      <c r="S84" s="672"/>
      <c r="T84" s="672"/>
      <c r="U84" s="651"/>
      <c r="V84" s="651"/>
      <c r="W84" s="651"/>
      <c r="X84" s="651"/>
      <c r="Y84" s="651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</row>
    <row r="85" spans="2:37" s="407" customFormat="1" ht="15" customHeight="1">
      <c r="B85" s="672" t="s">
        <v>548</v>
      </c>
      <c r="C85" s="672"/>
      <c r="D85" s="672"/>
      <c r="E85" s="672"/>
      <c r="F85" s="672"/>
      <c r="G85" s="672"/>
      <c r="H85" s="672"/>
      <c r="I85" s="672"/>
      <c r="J85" s="672"/>
      <c r="K85" s="672"/>
      <c r="L85" s="672"/>
      <c r="M85" s="672"/>
      <c r="N85" s="672"/>
      <c r="O85" s="672"/>
      <c r="P85" s="672"/>
      <c r="Q85" s="675"/>
      <c r="R85" s="675"/>
      <c r="S85" s="675"/>
      <c r="T85" s="675"/>
      <c r="U85" s="651"/>
      <c r="V85" s="651"/>
      <c r="W85" s="651"/>
      <c r="X85" s="651"/>
      <c r="Y85" s="651"/>
      <c r="Z85" s="651"/>
      <c r="AA85" s="651"/>
      <c r="AB85" s="651"/>
      <c r="AC85" s="651"/>
      <c r="AD85" s="651"/>
      <c r="AE85" s="651"/>
      <c r="AF85" s="651"/>
      <c r="AG85" s="651"/>
      <c r="AH85" s="651"/>
      <c r="AI85" s="651"/>
      <c r="AJ85" s="651"/>
      <c r="AK85" s="651"/>
    </row>
    <row r="86" spans="2:21" s="407" customFormat="1" ht="15" customHeight="1">
      <c r="B86" s="672"/>
      <c r="C86" s="672"/>
      <c r="D86" s="672"/>
      <c r="E86" s="672"/>
      <c r="F86" s="672"/>
      <c r="G86" s="672"/>
      <c r="H86" s="672"/>
      <c r="I86" s="672"/>
      <c r="J86" s="672"/>
      <c r="K86" s="672"/>
      <c r="L86" s="672"/>
      <c r="M86" s="672"/>
      <c r="N86" s="672"/>
      <c r="O86" s="672"/>
      <c r="P86" s="672"/>
      <c r="Q86" s="675"/>
      <c r="R86" s="675"/>
      <c r="S86" s="675"/>
      <c r="T86" s="675"/>
      <c r="U86" s="651"/>
    </row>
    <row r="87" spans="1:21" s="407" customFormat="1" ht="15" customHeight="1">
      <c r="A87" s="533"/>
      <c r="B87" s="675" t="s">
        <v>517</v>
      </c>
      <c r="C87" s="675"/>
      <c r="D87" s="675"/>
      <c r="E87" s="675"/>
      <c r="F87" s="675"/>
      <c r="G87" s="675"/>
      <c r="H87" s="675"/>
      <c r="I87" s="675"/>
      <c r="J87" s="675"/>
      <c r="K87" s="675"/>
      <c r="L87" s="675"/>
      <c r="M87" s="675"/>
      <c r="N87" s="675"/>
      <c r="O87" s="675"/>
      <c r="P87" s="675"/>
      <c r="Q87" s="672"/>
      <c r="R87" s="672"/>
      <c r="S87" s="672"/>
      <c r="T87" s="672"/>
      <c r="U87" s="673"/>
    </row>
    <row r="88" spans="1:21" s="407" customFormat="1" ht="15" customHeight="1">
      <c r="A88" s="533"/>
      <c r="B88" s="676" t="s">
        <v>629</v>
      </c>
      <c r="C88" s="677"/>
      <c r="D88" s="677"/>
      <c r="E88" s="677"/>
      <c r="F88" s="677"/>
      <c r="G88" s="677"/>
      <c r="H88" s="677"/>
      <c r="I88" s="677"/>
      <c r="J88" s="677"/>
      <c r="K88" s="675"/>
      <c r="L88" s="675"/>
      <c r="M88" s="675"/>
      <c r="N88" s="675"/>
      <c r="O88" s="675"/>
      <c r="P88" s="675"/>
      <c r="Q88" s="672"/>
      <c r="R88" s="672"/>
      <c r="S88" s="672"/>
      <c r="T88" s="672"/>
      <c r="U88" s="673"/>
    </row>
    <row r="89" spans="1:21" s="407" customFormat="1" ht="15" customHeight="1">
      <c r="A89" s="511"/>
      <c r="B89" s="672"/>
      <c r="C89" s="672"/>
      <c r="D89" s="672"/>
      <c r="E89" s="672"/>
      <c r="F89" s="672"/>
      <c r="G89" s="672"/>
      <c r="H89" s="672"/>
      <c r="I89" s="672"/>
      <c r="J89" s="672"/>
      <c r="K89" s="672"/>
      <c r="L89" s="672"/>
      <c r="M89" s="672"/>
      <c r="N89" s="672"/>
      <c r="O89" s="672"/>
      <c r="P89" s="672"/>
      <c r="Q89" s="672"/>
      <c r="R89" s="672"/>
      <c r="S89" s="672"/>
      <c r="T89" s="672"/>
      <c r="U89" s="673"/>
    </row>
    <row r="90" spans="1:21" s="407" customFormat="1" ht="15" customHeight="1">
      <c r="A90" s="511"/>
      <c r="B90" s="672" t="s">
        <v>630</v>
      </c>
      <c r="C90" s="672"/>
      <c r="D90" s="672"/>
      <c r="E90" s="672"/>
      <c r="F90" s="672"/>
      <c r="G90" s="672"/>
      <c r="H90" s="672"/>
      <c r="I90" s="672"/>
      <c r="J90" s="672"/>
      <c r="K90" s="672"/>
      <c r="L90" s="672"/>
      <c r="M90" s="672"/>
      <c r="N90" s="672"/>
      <c r="O90" s="672"/>
      <c r="P90" s="672"/>
      <c r="Q90" s="672"/>
      <c r="R90" s="672"/>
      <c r="S90" s="672"/>
      <c r="T90" s="672"/>
      <c r="U90" s="651"/>
    </row>
    <row r="91" spans="1:21" s="533" customFormat="1" ht="12.75">
      <c r="A91" s="511"/>
      <c r="B91" s="672" t="s">
        <v>631</v>
      </c>
      <c r="C91" s="672"/>
      <c r="D91" s="672"/>
      <c r="E91" s="672"/>
      <c r="F91" s="672"/>
      <c r="G91" s="672"/>
      <c r="H91" s="672"/>
      <c r="I91" s="672"/>
      <c r="J91" s="672"/>
      <c r="K91" s="672"/>
      <c r="L91" s="672"/>
      <c r="M91" s="672"/>
      <c r="N91" s="672"/>
      <c r="O91" s="672"/>
      <c r="P91" s="672"/>
      <c r="Q91" s="675"/>
      <c r="R91" s="678"/>
      <c r="S91" s="678"/>
      <c r="T91" s="678"/>
      <c r="U91" s="651"/>
    </row>
    <row r="92" spans="1:21" s="533" customFormat="1" ht="12.75">
      <c r="A92" s="511"/>
      <c r="B92" s="672"/>
      <c r="C92" s="672"/>
      <c r="D92" s="672"/>
      <c r="E92" s="672"/>
      <c r="F92" s="672"/>
      <c r="G92" s="672"/>
      <c r="H92" s="672"/>
      <c r="I92" s="672"/>
      <c r="J92" s="672"/>
      <c r="K92" s="672"/>
      <c r="L92" s="672"/>
      <c r="M92" s="672"/>
      <c r="N92" s="672"/>
      <c r="O92" s="672"/>
      <c r="P92" s="672"/>
      <c r="Q92" s="675"/>
      <c r="R92" s="678"/>
      <c r="S92" s="678"/>
      <c r="T92" s="678"/>
      <c r="U92" s="407"/>
    </row>
    <row r="93" spans="2:36" ht="15">
      <c r="B93" s="675"/>
      <c r="C93" s="675"/>
      <c r="D93" s="675"/>
      <c r="E93" s="675"/>
      <c r="F93" s="675"/>
      <c r="G93" s="675"/>
      <c r="H93" s="675"/>
      <c r="I93" s="675"/>
      <c r="J93" s="675"/>
      <c r="K93" s="675"/>
      <c r="L93" s="675"/>
      <c r="M93" s="675"/>
      <c r="N93" s="675"/>
      <c r="O93" s="675"/>
      <c r="P93" s="675"/>
      <c r="Q93" s="672"/>
      <c r="R93" s="672"/>
      <c r="S93" s="672"/>
      <c r="T93" s="672"/>
      <c r="U93" s="407"/>
      <c r="V93" s="680"/>
      <c r="W93" s="679"/>
      <c r="X93" s="680"/>
      <c r="Y93" s="680"/>
      <c r="Z93" s="679"/>
      <c r="AA93" s="679"/>
      <c r="AB93" s="679"/>
      <c r="AC93" s="680"/>
      <c r="AD93" s="679"/>
      <c r="AE93" s="680"/>
      <c r="AF93" s="680"/>
      <c r="AG93" s="680"/>
      <c r="AH93" s="680"/>
      <c r="AI93" s="680"/>
      <c r="AJ93" s="680"/>
    </row>
    <row r="94" spans="2:21" ht="12.75">
      <c r="B94" s="675"/>
      <c r="C94" s="675"/>
      <c r="D94" s="675"/>
      <c r="E94" s="675"/>
      <c r="F94" s="675"/>
      <c r="G94" s="675"/>
      <c r="H94" s="675"/>
      <c r="I94" s="675"/>
      <c r="J94" s="675"/>
      <c r="K94" s="675"/>
      <c r="L94" s="675"/>
      <c r="M94" s="675"/>
      <c r="N94" s="675"/>
      <c r="O94" s="675"/>
      <c r="P94" s="675"/>
      <c r="Q94" s="675"/>
      <c r="R94" s="675"/>
      <c r="S94" s="675"/>
      <c r="T94" s="675"/>
      <c r="U94" s="651"/>
    </row>
    <row r="95" spans="2:36" ht="15">
      <c r="B95" s="672"/>
      <c r="C95" s="672"/>
      <c r="D95" s="672"/>
      <c r="E95" s="672"/>
      <c r="F95" s="672"/>
      <c r="G95" s="672"/>
      <c r="H95" s="672"/>
      <c r="I95" s="672"/>
      <c r="J95" s="672"/>
      <c r="K95" s="672"/>
      <c r="L95" s="672"/>
      <c r="M95" s="672"/>
      <c r="N95" s="672"/>
      <c r="O95" s="672"/>
      <c r="P95" s="672"/>
      <c r="Q95" s="651"/>
      <c r="R95" s="651"/>
      <c r="S95" s="651"/>
      <c r="T95" s="651"/>
      <c r="U95" s="651"/>
      <c r="V95" s="680"/>
      <c r="W95" s="679"/>
      <c r="X95" s="680"/>
      <c r="Y95" s="680"/>
      <c r="Z95" s="679"/>
      <c r="AA95" s="679"/>
      <c r="AB95" s="679"/>
      <c r="AC95" s="680"/>
      <c r="AD95" s="679"/>
      <c r="AE95" s="680"/>
      <c r="AF95" s="680"/>
      <c r="AG95" s="680"/>
      <c r="AH95" s="680"/>
      <c r="AI95" s="680"/>
      <c r="AJ95" s="681"/>
    </row>
    <row r="96" spans="2:36" ht="15">
      <c r="B96" s="675" t="s">
        <v>223</v>
      </c>
      <c r="C96" s="675"/>
      <c r="D96" s="675"/>
      <c r="E96" s="675"/>
      <c r="F96" s="675"/>
      <c r="G96" s="675"/>
      <c r="H96" s="675" t="s">
        <v>224</v>
      </c>
      <c r="I96" s="675"/>
      <c r="J96" s="675"/>
      <c r="K96" s="675"/>
      <c r="L96" s="675"/>
      <c r="M96" s="675"/>
      <c r="N96" s="675"/>
      <c r="O96" s="675" t="s">
        <v>473</v>
      </c>
      <c r="P96" s="675"/>
      <c r="Q96" s="679"/>
      <c r="R96" s="680"/>
      <c r="S96" s="680"/>
      <c r="T96" s="679"/>
      <c r="U96" s="680"/>
      <c r="V96" s="680"/>
      <c r="W96" s="679"/>
      <c r="X96" s="680"/>
      <c r="Y96" s="680"/>
      <c r="Z96" s="679"/>
      <c r="AA96" s="679"/>
      <c r="AB96" s="679"/>
      <c r="AC96" s="680"/>
      <c r="AD96" s="679"/>
      <c r="AE96" s="680"/>
      <c r="AF96" s="680"/>
      <c r="AG96" s="680"/>
      <c r="AH96" s="680"/>
      <c r="AI96" s="680"/>
      <c r="AJ96" s="681"/>
    </row>
    <row r="97" spans="2:36" ht="15">
      <c r="B97" s="651" t="s">
        <v>719</v>
      </c>
      <c r="C97" s="651">
        <v>274053165</v>
      </c>
      <c r="D97" s="651"/>
      <c r="E97" s="651"/>
      <c r="F97" s="651"/>
      <c r="G97" s="651"/>
      <c r="H97" s="651" t="s">
        <v>720</v>
      </c>
      <c r="I97" s="651">
        <v>274052344</v>
      </c>
      <c r="J97" s="651"/>
      <c r="K97" s="651"/>
      <c r="L97" s="651"/>
      <c r="M97" s="651"/>
      <c r="N97" s="651"/>
      <c r="O97" s="816">
        <v>41698</v>
      </c>
      <c r="P97" s="651"/>
      <c r="AC97" s="680"/>
      <c r="AD97" s="679"/>
      <c r="AE97" s="680"/>
      <c r="AF97" s="680"/>
      <c r="AJ97" s="681"/>
    </row>
    <row r="98" spans="17:36" ht="15">
      <c r="Q98" s="679"/>
      <c r="R98" s="680"/>
      <c r="S98" s="680"/>
      <c r="T98" s="679"/>
      <c r="U98" s="680"/>
      <c r="V98" s="680"/>
      <c r="W98" s="679"/>
      <c r="X98" s="680"/>
      <c r="Y98" s="680"/>
      <c r="Z98" s="679"/>
      <c r="AA98" s="679"/>
      <c r="AB98" s="679"/>
      <c r="AC98" s="680"/>
      <c r="AD98" s="679"/>
      <c r="AE98" s="680"/>
      <c r="AF98" s="680"/>
      <c r="AG98" s="680"/>
      <c r="AH98" s="680"/>
      <c r="AI98" s="680"/>
      <c r="AJ98" s="681"/>
    </row>
    <row r="99" spans="2:36" ht="15">
      <c r="B99" s="679"/>
      <c r="C99" s="680"/>
      <c r="D99" s="680"/>
      <c r="E99" s="679"/>
      <c r="F99" s="680"/>
      <c r="G99" s="680"/>
      <c r="H99" s="679"/>
      <c r="I99" s="680"/>
      <c r="J99" s="680"/>
      <c r="K99" s="679"/>
      <c r="L99" s="679"/>
      <c r="M99" s="679"/>
      <c r="N99" s="679"/>
      <c r="O99" s="679"/>
      <c r="P99" s="679"/>
      <c r="Q99" s="682"/>
      <c r="R99" s="682"/>
      <c r="S99" s="682"/>
      <c r="T99" s="682"/>
      <c r="U99" s="682"/>
      <c r="V99" s="682"/>
      <c r="W99" s="682"/>
      <c r="X99" s="682"/>
      <c r="Y99" s="682"/>
      <c r="Z99" s="682"/>
      <c r="AA99" s="682"/>
      <c r="AB99" s="682"/>
      <c r="AC99" s="682"/>
      <c r="AD99" s="682"/>
      <c r="AE99" s="682"/>
      <c r="AF99" s="682"/>
      <c r="AG99" s="682"/>
      <c r="AH99" s="682"/>
      <c r="AI99" s="682"/>
      <c r="AJ99" s="682"/>
    </row>
  </sheetData>
  <sheetProtection/>
  <mergeCells count="6">
    <mergeCell ref="Z5:AB5"/>
    <mergeCell ref="AG5:AI5"/>
    <mergeCell ref="B3:Q3"/>
    <mergeCell ref="W5:Y5"/>
    <mergeCell ref="O5:Q5"/>
    <mergeCell ref="L5:N5"/>
  </mergeCells>
  <printOptions horizontalCentered="1" verticalCentered="1"/>
  <pageMargins left="0.1968503937007874" right="0.1968503937007874" top="0.2362204724409449" bottom="0.3937007874015748" header="0.15748031496062992" footer="0"/>
  <pageSetup fitToHeight="0" fitToWidth="0" horizontalDpi="600" verticalDpi="600" orientation="landscape" pageOrder="overThenDown" paperSize="9" scale="53" r:id="rId1"/>
  <headerFooter alignWithMargins="0">
    <oddFooter>&amp;C&amp;P
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zoomScalePageLayoutView="0" workbookViewId="0" topLeftCell="A9">
      <selection activeCell="F19" sqref="F19"/>
    </sheetView>
  </sheetViews>
  <sheetFormatPr defaultColWidth="7.875" defaultRowHeight="12.75"/>
  <cols>
    <col min="1" max="1" width="8.00390625" style="818" customWidth="1"/>
    <col min="2" max="2" width="5.625" style="818" customWidth="1"/>
    <col min="3" max="3" width="8.125" style="818" customWidth="1"/>
    <col min="4" max="4" width="7.75390625" style="818" customWidth="1"/>
    <col min="5" max="5" width="8.25390625" style="818" customWidth="1"/>
    <col min="6" max="6" width="36.75390625" style="818" customWidth="1"/>
    <col min="7" max="7" width="14.25390625" style="818" customWidth="1"/>
    <col min="8" max="8" width="15.125" style="818" customWidth="1"/>
    <col min="9" max="9" width="12.75390625" style="818" customWidth="1"/>
    <col min="10" max="10" width="10.875" style="818" customWidth="1"/>
    <col min="11" max="11" width="13.75390625" style="818" customWidth="1"/>
    <col min="12" max="12" width="13.625" style="818" customWidth="1"/>
    <col min="13" max="13" width="13.125" style="818" customWidth="1"/>
    <col min="14" max="14" width="11.125" style="818" customWidth="1"/>
    <col min="15" max="15" width="14.875" style="818" customWidth="1"/>
    <col min="16" max="16" width="14.125" style="818" customWidth="1"/>
    <col min="17" max="17" width="15.125" style="818" customWidth="1"/>
    <col min="18" max="18" width="9.625" style="818" customWidth="1"/>
    <col min="19" max="16384" width="7.875" style="818" customWidth="1"/>
  </cols>
  <sheetData>
    <row r="1" spans="1:18" ht="15.75">
      <c r="A1" s="817" t="s">
        <v>639</v>
      </c>
      <c r="B1" s="300"/>
      <c r="C1" s="300"/>
      <c r="D1" s="300"/>
      <c r="E1" s="300"/>
      <c r="Q1" s="1237" t="s">
        <v>559</v>
      </c>
      <c r="R1" s="1237"/>
    </row>
    <row r="2" spans="1:18" ht="15.75">
      <c r="A2" s="817"/>
      <c r="B2" s="300"/>
      <c r="C2" s="300"/>
      <c r="D2" s="300"/>
      <c r="E2" s="300"/>
      <c r="Q2" s="507"/>
      <c r="R2" s="507"/>
    </row>
    <row r="3" spans="1:18" s="819" customFormat="1" ht="21" customHeight="1">
      <c r="A3" s="1240" t="s">
        <v>601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1242" t="s">
        <v>721</v>
      </c>
      <c r="R3" s="1242"/>
    </row>
    <row r="4" spans="1:18" ht="25.5" customHeight="1">
      <c r="A4" s="817" t="s">
        <v>722</v>
      </c>
      <c r="B4" s="820"/>
      <c r="C4" s="821"/>
      <c r="D4" s="822"/>
      <c r="E4" s="822"/>
      <c r="F4" s="823"/>
      <c r="G4" s="823"/>
      <c r="H4" s="823"/>
      <c r="I4" s="822"/>
      <c r="J4" s="822"/>
      <c r="K4" s="822"/>
      <c r="L4" s="822"/>
      <c r="O4" s="1243" t="s">
        <v>723</v>
      </c>
      <c r="P4" s="1243"/>
      <c r="Q4" s="1243"/>
      <c r="R4" s="1243"/>
    </row>
    <row r="5" spans="1:18" ht="11.25" customHeight="1" thickBot="1">
      <c r="A5" s="824"/>
      <c r="B5" s="824"/>
      <c r="G5" s="825"/>
      <c r="Q5" s="826"/>
      <c r="R5" s="827"/>
    </row>
    <row r="6" spans="1:18" s="828" customFormat="1" ht="30" customHeight="1" thickBot="1">
      <c r="A6" s="301" t="s">
        <v>560</v>
      </c>
      <c r="B6" s="302"/>
      <c r="C6" s="303"/>
      <c r="D6" s="304"/>
      <c r="E6" s="304"/>
      <c r="F6" s="305"/>
      <c r="G6" s="306" t="s">
        <v>602</v>
      </c>
      <c r="H6" s="302"/>
      <c r="I6" s="302"/>
      <c r="J6" s="307"/>
      <c r="K6" s="306" t="s">
        <v>603</v>
      </c>
      <c r="L6" s="302"/>
      <c r="M6" s="302"/>
      <c r="N6" s="307"/>
      <c r="O6" s="306" t="s">
        <v>605</v>
      </c>
      <c r="P6" s="302"/>
      <c r="Q6" s="302"/>
      <c r="R6" s="307"/>
    </row>
    <row r="7" spans="1:18" s="828" customFormat="1" ht="13.5" thickBot="1">
      <c r="A7" s="308" t="s">
        <v>561</v>
      </c>
      <c r="B7" s="309"/>
      <c r="C7" s="308" t="s">
        <v>562</v>
      </c>
      <c r="D7" s="309"/>
      <c r="E7" s="309"/>
      <c r="F7" s="310"/>
      <c r="G7" s="311" t="s">
        <v>467</v>
      </c>
      <c r="H7" s="312"/>
      <c r="I7" s="829" t="s">
        <v>468</v>
      </c>
      <c r="J7" s="313" t="s">
        <v>556</v>
      </c>
      <c r="K7" s="311" t="s">
        <v>563</v>
      </c>
      <c r="L7" s="312"/>
      <c r="M7" s="829" t="s">
        <v>564</v>
      </c>
      <c r="N7" s="313" t="s">
        <v>556</v>
      </c>
      <c r="O7" s="311" t="s">
        <v>467</v>
      </c>
      <c r="P7" s="312"/>
      <c r="Q7" s="829" t="s">
        <v>468</v>
      </c>
      <c r="R7" s="313" t="s">
        <v>556</v>
      </c>
    </row>
    <row r="8" spans="1:18" s="828" customFormat="1" ht="13.5" thickBot="1">
      <c r="A8" s="314" t="s">
        <v>565</v>
      </c>
      <c r="B8" s="315"/>
      <c r="C8" s="316"/>
      <c r="D8" s="317"/>
      <c r="E8" s="318"/>
      <c r="F8" s="319"/>
      <c r="G8" s="830" t="s">
        <v>464</v>
      </c>
      <c r="H8" s="831" t="s">
        <v>465</v>
      </c>
      <c r="I8" s="832"/>
      <c r="J8" s="320" t="s">
        <v>558</v>
      </c>
      <c r="K8" s="830" t="s">
        <v>464</v>
      </c>
      <c r="L8" s="831" t="s">
        <v>465</v>
      </c>
      <c r="M8" s="832"/>
      <c r="N8" s="320" t="s">
        <v>558</v>
      </c>
      <c r="O8" s="830" t="s">
        <v>464</v>
      </c>
      <c r="P8" s="831" t="s">
        <v>465</v>
      </c>
      <c r="Q8" s="832"/>
      <c r="R8" s="320" t="s">
        <v>558</v>
      </c>
    </row>
    <row r="9" spans="1:18" s="838" customFormat="1" ht="15">
      <c r="A9" s="1246"/>
      <c r="B9" s="1247"/>
      <c r="C9" s="833"/>
      <c r="D9" s="834"/>
      <c r="E9" s="834"/>
      <c r="F9" s="835"/>
      <c r="G9" s="836"/>
      <c r="H9" s="836"/>
      <c r="I9" s="836"/>
      <c r="J9" s="834"/>
      <c r="K9" s="837"/>
      <c r="L9" s="836"/>
      <c r="M9" s="836"/>
      <c r="N9" s="835"/>
      <c r="O9" s="837"/>
      <c r="P9" s="836"/>
      <c r="Q9" s="836"/>
      <c r="R9" s="835"/>
    </row>
    <row r="10" spans="1:18" s="838" customFormat="1" ht="19.5" customHeight="1">
      <c r="A10" s="1248">
        <v>14501</v>
      </c>
      <c r="B10" s="1249"/>
      <c r="C10" s="839" t="s">
        <v>724</v>
      </c>
      <c r="D10" s="322"/>
      <c r="E10" s="322"/>
      <c r="F10" s="323"/>
      <c r="G10" s="840">
        <f>SUM(G11:G12)</f>
        <v>94450</v>
      </c>
      <c r="H10" s="324">
        <f>SUM(H11:H12)</f>
        <v>91692</v>
      </c>
      <c r="I10" s="324">
        <f>SUM(I11:I12)</f>
        <v>52821.100000000006</v>
      </c>
      <c r="J10" s="841">
        <f aca="true" t="shared" si="0" ref="J10:J15">I10/H10*100</f>
        <v>57.607097674824416</v>
      </c>
      <c r="K10" s="324">
        <f>SUM(K11:K12)</f>
        <v>123006</v>
      </c>
      <c r="L10" s="324">
        <f>SUM(L11:L12)</f>
        <v>107117.95</v>
      </c>
      <c r="M10" s="324">
        <f>SUM(M11:M12)</f>
        <v>84675.11</v>
      </c>
      <c r="N10" s="841">
        <f aca="true" t="shared" si="1" ref="N10:N15">M10/L10*100</f>
        <v>79.04847880303907</v>
      </c>
      <c r="O10" s="840">
        <f>SUM(O11:O12)</f>
        <v>217456</v>
      </c>
      <c r="P10" s="324">
        <f>SUM(P11:P12)</f>
        <v>198809.95</v>
      </c>
      <c r="Q10" s="324">
        <f>SUM(Q11:Q12)</f>
        <v>137496.21</v>
      </c>
      <c r="R10" s="841">
        <f aca="true" t="shared" si="2" ref="R10:R15">Q10/P10*100</f>
        <v>69.15962204104974</v>
      </c>
    </row>
    <row r="11" spans="1:18" s="838" customFormat="1" ht="26.25" customHeight="1">
      <c r="A11" s="685"/>
      <c r="B11" s="686"/>
      <c r="C11" s="321"/>
      <c r="D11" s="322" t="s">
        <v>725</v>
      </c>
      <c r="E11" s="322"/>
      <c r="F11" s="323"/>
      <c r="G11" s="840">
        <v>47803</v>
      </c>
      <c r="H11" s="324">
        <v>41900</v>
      </c>
      <c r="I11" s="324">
        <v>16342.7</v>
      </c>
      <c r="J11" s="841">
        <f t="shared" si="0"/>
        <v>39.00405727923628</v>
      </c>
      <c r="K11" s="324">
        <v>74786</v>
      </c>
      <c r="L11" s="324">
        <v>62042.95</v>
      </c>
      <c r="M11" s="324">
        <v>60646.03</v>
      </c>
      <c r="N11" s="841">
        <f t="shared" si="1"/>
        <v>97.7484629599334</v>
      </c>
      <c r="O11" s="840">
        <v>122589</v>
      </c>
      <c r="P11" s="324">
        <v>103942.95</v>
      </c>
      <c r="Q11" s="324">
        <f>I11+M11</f>
        <v>76988.73</v>
      </c>
      <c r="R11" s="841">
        <f t="shared" si="2"/>
        <v>74.06825571142632</v>
      </c>
    </row>
    <row r="12" spans="1:18" s="838" customFormat="1" ht="24.75" customHeight="1">
      <c r="A12" s="685"/>
      <c r="B12" s="686"/>
      <c r="C12" s="321"/>
      <c r="D12" s="322" t="s">
        <v>726</v>
      </c>
      <c r="E12" s="322"/>
      <c r="F12" s="323"/>
      <c r="G12" s="840">
        <v>46647</v>
      </c>
      <c r="H12" s="324">
        <v>49792</v>
      </c>
      <c r="I12" s="324">
        <v>36478.4</v>
      </c>
      <c r="J12" s="841">
        <f t="shared" si="0"/>
        <v>73.26156812339332</v>
      </c>
      <c r="K12" s="324">
        <v>48220</v>
      </c>
      <c r="L12" s="324">
        <v>45075</v>
      </c>
      <c r="M12" s="324">
        <v>24029.08</v>
      </c>
      <c r="N12" s="841">
        <f t="shared" si="1"/>
        <v>53.309107043815864</v>
      </c>
      <c r="O12" s="840">
        <v>94867</v>
      </c>
      <c r="P12" s="324">
        <v>94867</v>
      </c>
      <c r="Q12" s="324">
        <f>I12+M12</f>
        <v>60507.48</v>
      </c>
      <c r="R12" s="841">
        <f t="shared" si="2"/>
        <v>63.781378139922204</v>
      </c>
    </row>
    <row r="13" spans="1:18" s="838" customFormat="1" ht="31.5" customHeight="1">
      <c r="A13" s="1238"/>
      <c r="B13" s="1239"/>
      <c r="C13" s="321"/>
      <c r="D13" s="322" t="s">
        <v>474</v>
      </c>
      <c r="E13" s="334" t="s">
        <v>637</v>
      </c>
      <c r="F13" s="323"/>
      <c r="G13" s="840">
        <f>G14+G15</f>
        <v>54879</v>
      </c>
      <c r="H13" s="325">
        <f>H14+H15</f>
        <v>58443</v>
      </c>
      <c r="I13" s="842">
        <f>I14+I15</f>
        <v>42915.78</v>
      </c>
      <c r="J13" s="841">
        <f t="shared" si="0"/>
        <v>73.43185668086853</v>
      </c>
      <c r="K13" s="840">
        <f>K14+K15</f>
        <v>56729</v>
      </c>
      <c r="L13" s="325">
        <f>L14+L15</f>
        <v>52402</v>
      </c>
      <c r="M13" s="842">
        <f>M14+M15</f>
        <v>28269.52</v>
      </c>
      <c r="N13" s="841">
        <f t="shared" si="1"/>
        <v>53.94740658753483</v>
      </c>
      <c r="O13" s="840">
        <f>G13+K13</f>
        <v>111608</v>
      </c>
      <c r="P13" s="324">
        <f>H13+L13</f>
        <v>110845</v>
      </c>
      <c r="Q13" s="324">
        <f>I13+M13</f>
        <v>71185.3</v>
      </c>
      <c r="R13" s="841">
        <f t="shared" si="2"/>
        <v>64.22057828499256</v>
      </c>
    </row>
    <row r="14" spans="1:18" s="838" customFormat="1" ht="29.25" customHeight="1">
      <c r="A14" s="1238"/>
      <c r="B14" s="1239"/>
      <c r="C14" s="321"/>
      <c r="D14" s="322"/>
      <c r="E14" s="322" t="s">
        <v>606</v>
      </c>
      <c r="F14" s="323" t="s">
        <v>608</v>
      </c>
      <c r="G14" s="840">
        <v>8232</v>
      </c>
      <c r="H14" s="325">
        <v>8651</v>
      </c>
      <c r="I14" s="325">
        <v>6437.38</v>
      </c>
      <c r="J14" s="841">
        <f t="shared" si="0"/>
        <v>74.41197549416253</v>
      </c>
      <c r="K14" s="324">
        <v>8509</v>
      </c>
      <c r="L14" s="324">
        <v>7327</v>
      </c>
      <c r="M14" s="324">
        <v>4240.43</v>
      </c>
      <c r="N14" s="841">
        <f t="shared" si="1"/>
        <v>57.87402756926436</v>
      </c>
      <c r="O14" s="840">
        <v>16741</v>
      </c>
      <c r="P14" s="324">
        <v>15978</v>
      </c>
      <c r="Q14" s="324">
        <f>I14+M14</f>
        <v>10677.810000000001</v>
      </c>
      <c r="R14" s="841">
        <f t="shared" si="2"/>
        <v>66.82820127675555</v>
      </c>
    </row>
    <row r="15" spans="1:18" s="838" customFormat="1" ht="29.25" customHeight="1">
      <c r="A15" s="1238"/>
      <c r="B15" s="1239"/>
      <c r="C15" s="321"/>
      <c r="D15" s="322"/>
      <c r="E15" s="322"/>
      <c r="F15" s="323" t="s">
        <v>607</v>
      </c>
      <c r="G15" s="840">
        <v>46647</v>
      </c>
      <c r="H15" s="325">
        <v>49792</v>
      </c>
      <c r="I15" s="325">
        <v>36478.4</v>
      </c>
      <c r="J15" s="841">
        <f t="shared" si="0"/>
        <v>73.26156812339332</v>
      </c>
      <c r="K15" s="324">
        <v>48220</v>
      </c>
      <c r="L15" s="324">
        <v>45075</v>
      </c>
      <c r="M15" s="324">
        <v>24029.09</v>
      </c>
      <c r="N15" s="841">
        <f t="shared" si="1"/>
        <v>53.30912922906267</v>
      </c>
      <c r="O15" s="840">
        <v>94867</v>
      </c>
      <c r="P15" s="324">
        <v>94867</v>
      </c>
      <c r="Q15" s="324">
        <f>I15+M15</f>
        <v>60507.490000000005</v>
      </c>
      <c r="R15" s="841">
        <f t="shared" si="2"/>
        <v>63.78138868099551</v>
      </c>
    </row>
    <row r="16" spans="1:18" s="838" customFormat="1" ht="19.5" customHeight="1">
      <c r="A16" s="1238"/>
      <c r="B16" s="1239"/>
      <c r="C16" s="833"/>
      <c r="D16" s="834"/>
      <c r="E16" s="834"/>
      <c r="F16" s="835"/>
      <c r="G16" s="843"/>
      <c r="H16" s="844"/>
      <c r="I16" s="844"/>
      <c r="J16" s="845"/>
      <c r="K16" s="846"/>
      <c r="L16" s="846"/>
      <c r="M16" s="846"/>
      <c r="N16" s="845"/>
      <c r="O16" s="843"/>
      <c r="P16" s="846"/>
      <c r="Q16" s="846"/>
      <c r="R16" s="845"/>
    </row>
    <row r="17" spans="1:18" s="838" customFormat="1" ht="19.5" customHeight="1">
      <c r="A17" s="1238"/>
      <c r="B17" s="1239"/>
      <c r="C17" s="833"/>
      <c r="D17" s="834"/>
      <c r="E17" s="847"/>
      <c r="F17" s="848"/>
      <c r="G17" s="849"/>
      <c r="H17" s="849"/>
      <c r="I17" s="849"/>
      <c r="J17" s="850"/>
      <c r="K17" s="851"/>
      <c r="L17" s="849"/>
      <c r="M17" s="849"/>
      <c r="N17" s="852"/>
      <c r="O17" s="851"/>
      <c r="P17" s="849"/>
      <c r="Q17" s="849"/>
      <c r="R17" s="852"/>
    </row>
    <row r="18" spans="1:18" s="838" customFormat="1" ht="19.5" customHeight="1">
      <c r="A18" s="1238"/>
      <c r="B18" s="1239"/>
      <c r="C18" s="833"/>
      <c r="D18" s="834"/>
      <c r="E18" s="834"/>
      <c r="F18" s="835"/>
      <c r="G18" s="849"/>
      <c r="H18" s="849"/>
      <c r="I18" s="849"/>
      <c r="J18" s="850"/>
      <c r="K18" s="851"/>
      <c r="L18" s="849"/>
      <c r="M18" s="849"/>
      <c r="N18" s="852"/>
      <c r="O18" s="851"/>
      <c r="P18" s="849"/>
      <c r="Q18" s="849"/>
      <c r="R18" s="852"/>
    </row>
    <row r="19" spans="1:18" s="838" customFormat="1" ht="19.5" customHeight="1">
      <c r="A19" s="1238"/>
      <c r="B19" s="1239"/>
      <c r="C19" s="833"/>
      <c r="D19" s="834"/>
      <c r="E19" s="834"/>
      <c r="F19" s="835"/>
      <c r="G19" s="849"/>
      <c r="H19" s="849"/>
      <c r="I19" s="849"/>
      <c r="J19" s="850"/>
      <c r="K19" s="851"/>
      <c r="L19" s="849"/>
      <c r="M19" s="849"/>
      <c r="N19" s="852"/>
      <c r="O19" s="851"/>
      <c r="P19" s="849"/>
      <c r="Q19" s="849"/>
      <c r="R19" s="852"/>
    </row>
    <row r="20" spans="1:18" s="838" customFormat="1" ht="19.5" customHeight="1">
      <c r="A20" s="1238"/>
      <c r="B20" s="1239"/>
      <c r="C20" s="833"/>
      <c r="D20" s="834"/>
      <c r="E20" s="834"/>
      <c r="F20" s="835"/>
      <c r="G20" s="849"/>
      <c r="H20" s="849"/>
      <c r="I20" s="849"/>
      <c r="J20" s="850"/>
      <c r="K20" s="851"/>
      <c r="L20" s="849"/>
      <c r="M20" s="849"/>
      <c r="N20" s="852"/>
      <c r="O20" s="851"/>
      <c r="P20" s="849"/>
      <c r="Q20" s="849"/>
      <c r="R20" s="852"/>
    </row>
    <row r="21" spans="1:18" s="838" customFormat="1" ht="19.5" customHeight="1">
      <c r="A21" s="1235"/>
      <c r="B21" s="1236"/>
      <c r="C21" s="833"/>
      <c r="D21" s="834"/>
      <c r="E21" s="847"/>
      <c r="F21" s="835"/>
      <c r="G21" s="849"/>
      <c r="H21" s="849"/>
      <c r="I21" s="849"/>
      <c r="J21" s="850"/>
      <c r="K21" s="851"/>
      <c r="L21" s="849"/>
      <c r="M21" s="849"/>
      <c r="N21" s="852"/>
      <c r="O21" s="851"/>
      <c r="P21" s="849"/>
      <c r="Q21" s="849"/>
      <c r="R21" s="852"/>
    </row>
    <row r="22" spans="1:18" s="838" customFormat="1" ht="19.5" customHeight="1">
      <c r="A22" s="1235"/>
      <c r="B22" s="1236"/>
      <c r="C22" s="833"/>
      <c r="D22" s="834"/>
      <c r="E22" s="847"/>
      <c r="F22" s="835"/>
      <c r="G22" s="849"/>
      <c r="H22" s="849"/>
      <c r="I22" s="849"/>
      <c r="J22" s="850"/>
      <c r="K22" s="851"/>
      <c r="L22" s="849"/>
      <c r="M22" s="849"/>
      <c r="N22" s="852"/>
      <c r="O22" s="851"/>
      <c r="P22" s="849"/>
      <c r="Q22" s="849"/>
      <c r="R22" s="852"/>
    </row>
    <row r="23" spans="1:18" s="838" customFormat="1" ht="19.5" customHeight="1">
      <c r="A23" s="1235"/>
      <c r="B23" s="1236"/>
      <c r="C23" s="833"/>
      <c r="D23" s="834"/>
      <c r="E23" s="834"/>
      <c r="F23" s="835"/>
      <c r="G23" s="849"/>
      <c r="H23" s="849"/>
      <c r="I23" s="849"/>
      <c r="J23" s="850"/>
      <c r="K23" s="851"/>
      <c r="L23" s="849"/>
      <c r="M23" s="849"/>
      <c r="N23" s="852"/>
      <c r="O23" s="851"/>
      <c r="P23" s="849"/>
      <c r="Q23" s="849"/>
      <c r="R23" s="852"/>
    </row>
    <row r="24" spans="1:18" s="838" customFormat="1" ht="19.5" customHeight="1">
      <c r="A24" s="1235"/>
      <c r="B24" s="1236"/>
      <c r="C24" s="833"/>
      <c r="D24" s="834"/>
      <c r="E24" s="834"/>
      <c r="F24" s="835"/>
      <c r="G24" s="849"/>
      <c r="H24" s="849"/>
      <c r="I24" s="849"/>
      <c r="J24" s="850"/>
      <c r="K24" s="851"/>
      <c r="L24" s="849"/>
      <c r="M24" s="849"/>
      <c r="N24" s="852"/>
      <c r="O24" s="851"/>
      <c r="P24" s="849"/>
      <c r="Q24" s="849"/>
      <c r="R24" s="852"/>
    </row>
    <row r="25" spans="1:18" s="838" customFormat="1" ht="19.5" customHeight="1">
      <c r="A25" s="1235"/>
      <c r="B25" s="1236"/>
      <c r="C25" s="833"/>
      <c r="D25" s="834"/>
      <c r="E25" s="834"/>
      <c r="F25" s="835"/>
      <c r="G25" s="849"/>
      <c r="H25" s="849"/>
      <c r="I25" s="849"/>
      <c r="J25" s="850"/>
      <c r="K25" s="851"/>
      <c r="L25" s="849"/>
      <c r="M25" s="849"/>
      <c r="N25" s="852"/>
      <c r="O25" s="851"/>
      <c r="P25" s="849"/>
      <c r="Q25" s="849"/>
      <c r="R25" s="852"/>
    </row>
    <row r="26" spans="1:18" s="838" customFormat="1" ht="19.5" customHeight="1">
      <c r="A26" s="1235"/>
      <c r="B26" s="1236"/>
      <c r="C26" s="833"/>
      <c r="D26" s="834"/>
      <c r="E26" s="834"/>
      <c r="F26" s="835"/>
      <c r="G26" s="849"/>
      <c r="H26" s="849"/>
      <c r="I26" s="849"/>
      <c r="J26" s="850"/>
      <c r="K26" s="851"/>
      <c r="L26" s="849"/>
      <c r="M26" s="849"/>
      <c r="N26" s="852"/>
      <c r="O26" s="851"/>
      <c r="P26" s="849"/>
      <c r="Q26" s="849"/>
      <c r="R26" s="852"/>
    </row>
    <row r="27" spans="1:18" s="838" customFormat="1" ht="19.5" customHeight="1">
      <c r="A27" s="1235"/>
      <c r="B27" s="1236"/>
      <c r="C27" s="833"/>
      <c r="D27" s="834"/>
      <c r="E27" s="834"/>
      <c r="F27" s="835"/>
      <c r="G27" s="849"/>
      <c r="H27" s="849"/>
      <c r="I27" s="849"/>
      <c r="J27" s="850"/>
      <c r="K27" s="851"/>
      <c r="L27" s="849"/>
      <c r="M27" s="849"/>
      <c r="N27" s="852"/>
      <c r="O27" s="851"/>
      <c r="P27" s="849"/>
      <c r="Q27" s="849"/>
      <c r="R27" s="852"/>
    </row>
    <row r="28" spans="1:18" s="838" customFormat="1" ht="19.5" customHeight="1">
      <c r="A28" s="1235"/>
      <c r="B28" s="1236"/>
      <c r="C28" s="833"/>
      <c r="D28" s="834"/>
      <c r="E28" s="834"/>
      <c r="F28" s="835"/>
      <c r="G28" s="849"/>
      <c r="H28" s="849"/>
      <c r="I28" s="849"/>
      <c r="J28" s="850"/>
      <c r="K28" s="851"/>
      <c r="L28" s="849"/>
      <c r="M28" s="849"/>
      <c r="N28" s="852"/>
      <c r="O28" s="851"/>
      <c r="P28" s="849"/>
      <c r="Q28" s="849"/>
      <c r="R28" s="852"/>
    </row>
    <row r="29" spans="1:18" s="838" customFormat="1" ht="19.5" customHeight="1">
      <c r="A29" s="1235"/>
      <c r="B29" s="1236"/>
      <c r="C29" s="833"/>
      <c r="D29" s="834"/>
      <c r="E29" s="834"/>
      <c r="F29" s="835"/>
      <c r="G29" s="849"/>
      <c r="H29" s="849"/>
      <c r="I29" s="849"/>
      <c r="J29" s="850"/>
      <c r="K29" s="851"/>
      <c r="L29" s="849"/>
      <c r="M29" s="849"/>
      <c r="N29" s="852"/>
      <c r="O29" s="851"/>
      <c r="P29" s="849"/>
      <c r="Q29" s="849"/>
      <c r="R29" s="852"/>
    </row>
    <row r="30" spans="1:18" s="838" customFormat="1" ht="19.5" customHeight="1">
      <c r="A30" s="1235"/>
      <c r="B30" s="1236"/>
      <c r="C30" s="833"/>
      <c r="D30" s="834"/>
      <c r="E30" s="834"/>
      <c r="F30" s="835"/>
      <c r="G30" s="849"/>
      <c r="H30" s="849"/>
      <c r="I30" s="849"/>
      <c r="J30" s="850"/>
      <c r="K30" s="851"/>
      <c r="L30" s="849"/>
      <c r="M30" s="849"/>
      <c r="N30" s="852"/>
      <c r="O30" s="851"/>
      <c r="P30" s="849"/>
      <c r="Q30" s="849"/>
      <c r="R30" s="852"/>
    </row>
    <row r="31" spans="1:18" s="838" customFormat="1" ht="19.5" customHeight="1">
      <c r="A31" s="1235"/>
      <c r="B31" s="1236"/>
      <c r="C31" s="833"/>
      <c r="D31" s="834"/>
      <c r="E31" s="834"/>
      <c r="F31" s="835"/>
      <c r="G31" s="849"/>
      <c r="H31" s="849"/>
      <c r="I31" s="849"/>
      <c r="J31" s="850"/>
      <c r="K31" s="851"/>
      <c r="L31" s="849"/>
      <c r="M31" s="849"/>
      <c r="N31" s="852"/>
      <c r="O31" s="851"/>
      <c r="P31" s="849"/>
      <c r="Q31" s="849"/>
      <c r="R31" s="852"/>
    </row>
    <row r="32" spans="1:18" s="838" customFormat="1" ht="15">
      <c r="A32" s="1235"/>
      <c r="B32" s="1236"/>
      <c r="C32" s="833"/>
      <c r="D32" s="834"/>
      <c r="E32" s="834"/>
      <c r="F32" s="835"/>
      <c r="G32" s="849"/>
      <c r="H32" s="849"/>
      <c r="I32" s="849"/>
      <c r="J32" s="850"/>
      <c r="K32" s="851"/>
      <c r="L32" s="849"/>
      <c r="M32" s="849"/>
      <c r="N32" s="852"/>
      <c r="O32" s="851"/>
      <c r="P32" s="849"/>
      <c r="Q32" s="849"/>
      <c r="R32" s="852"/>
    </row>
    <row r="33" spans="1:18" s="838" customFormat="1" ht="15.75" thickBot="1">
      <c r="A33" s="1233"/>
      <c r="B33" s="1234"/>
      <c r="C33" s="853"/>
      <c r="D33" s="854"/>
      <c r="E33" s="854"/>
      <c r="F33" s="855"/>
      <c r="G33" s="856"/>
      <c r="H33" s="856"/>
      <c r="I33" s="856"/>
      <c r="J33" s="857"/>
      <c r="K33" s="858"/>
      <c r="L33" s="856"/>
      <c r="M33" s="856"/>
      <c r="N33" s="859"/>
      <c r="O33" s="858"/>
      <c r="P33" s="856"/>
      <c r="Q33" s="856"/>
      <c r="R33" s="859"/>
    </row>
    <row r="34" spans="1:18" s="299" customFormat="1" ht="27.75" customHeight="1" thickBot="1">
      <c r="A34" s="326" t="s">
        <v>566</v>
      </c>
      <c r="B34" s="327"/>
      <c r="C34" s="328"/>
      <c r="D34" s="329"/>
      <c r="E34" s="329"/>
      <c r="F34" s="330"/>
      <c r="G34" s="860">
        <f>G10</f>
        <v>94450</v>
      </c>
      <c r="H34" s="860">
        <f>H10</f>
        <v>91692</v>
      </c>
      <c r="I34" s="860">
        <f>I10</f>
        <v>52821.100000000006</v>
      </c>
      <c r="J34" s="861">
        <f>I34/H34*100</f>
        <v>57.607097674824416</v>
      </c>
      <c r="K34" s="862">
        <f>K10</f>
        <v>123006</v>
      </c>
      <c r="L34" s="863">
        <f>L10</f>
        <v>107117.95</v>
      </c>
      <c r="M34" s="860">
        <f>M10</f>
        <v>84675.11</v>
      </c>
      <c r="N34" s="864">
        <f>M34/L34*100</f>
        <v>79.04847880303907</v>
      </c>
      <c r="O34" s="862">
        <f>O10</f>
        <v>217456</v>
      </c>
      <c r="P34" s="863">
        <f>P10</f>
        <v>198809.95</v>
      </c>
      <c r="Q34" s="860">
        <f>Q10</f>
        <v>137496.21</v>
      </c>
      <c r="R34" s="864">
        <f>Q34/P34*100</f>
        <v>69.15962204104974</v>
      </c>
    </row>
    <row r="35" spans="1:18" s="331" customFormat="1" ht="24" customHeight="1">
      <c r="A35" s="1244"/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</row>
    <row r="36" spans="1:18" s="331" customFormat="1" ht="34.5" customHeight="1">
      <c r="A36" s="332"/>
      <c r="B36" s="333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</row>
    <row r="37" spans="1:18" s="331" customFormat="1" ht="15.75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</row>
    <row r="38" spans="1:15" s="331" customFormat="1" ht="15">
      <c r="A38" s="331" t="s">
        <v>727</v>
      </c>
      <c r="G38" s="331" t="s">
        <v>471</v>
      </c>
      <c r="H38" s="331" t="s">
        <v>728</v>
      </c>
      <c r="O38" s="331" t="s">
        <v>729</v>
      </c>
    </row>
    <row r="39" spans="1:7" s="331" customFormat="1" ht="15">
      <c r="A39" s="331" t="s">
        <v>635</v>
      </c>
      <c r="G39" s="331" t="s">
        <v>635</v>
      </c>
    </row>
    <row r="40" s="331" customFormat="1" ht="15"/>
    <row r="41" s="331" customFormat="1" ht="15"/>
    <row r="42" s="331" customFormat="1" ht="15"/>
    <row r="43" s="838" customFormat="1" ht="15"/>
    <row r="44" s="838" customFormat="1" ht="15"/>
    <row r="45" s="838" customFormat="1" ht="15"/>
    <row r="46" s="838" customFormat="1" ht="15"/>
    <row r="47" s="838" customFormat="1" ht="15"/>
    <row r="48" s="838" customFormat="1" ht="15"/>
    <row r="49" s="838" customFormat="1" ht="15"/>
    <row r="50" s="838" customFormat="1" ht="15"/>
    <row r="51" s="838" customFormat="1" ht="15"/>
    <row r="52" s="838" customFormat="1" ht="15"/>
    <row r="53" s="838" customFormat="1" ht="15"/>
  </sheetData>
  <sheetProtection/>
  <mergeCells count="28">
    <mergeCell ref="A3:P3"/>
    <mergeCell ref="Q3:R3"/>
    <mergeCell ref="O4:R4"/>
    <mergeCell ref="A35:R35"/>
    <mergeCell ref="A9:B9"/>
    <mergeCell ref="A10:B10"/>
    <mergeCell ref="A17:B17"/>
    <mergeCell ref="A18:B18"/>
    <mergeCell ref="A13:B13"/>
    <mergeCell ref="A14:B14"/>
    <mergeCell ref="A23:B23"/>
    <mergeCell ref="A24:B24"/>
    <mergeCell ref="A25:B25"/>
    <mergeCell ref="A26:B26"/>
    <mergeCell ref="A19:B19"/>
    <mergeCell ref="A20:B20"/>
    <mergeCell ref="A21:B21"/>
    <mergeCell ref="A22:B22"/>
    <mergeCell ref="A33:B33"/>
    <mergeCell ref="A27:B27"/>
    <mergeCell ref="A28:B28"/>
    <mergeCell ref="A29:B29"/>
    <mergeCell ref="A30:B30"/>
    <mergeCell ref="Q1:R1"/>
    <mergeCell ref="A31:B31"/>
    <mergeCell ref="A32:B32"/>
    <mergeCell ref="A15:B15"/>
    <mergeCell ref="A16:B16"/>
  </mergeCells>
  <printOptions/>
  <pageMargins left="1.43" right="0.787401575" top="1.29" bottom="0.984251969" header="0.4921259845" footer="0.4921259845"/>
  <pageSetup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63"/>
  <sheetViews>
    <sheetView view="pageBreakPreview" zoomScale="75" zoomScaleNormal="65" zoomScaleSheetLayoutView="75" zoomScalePageLayoutView="0" workbookViewId="0" topLeftCell="H41">
      <selection activeCell="A12" sqref="A1:IV16384"/>
    </sheetView>
  </sheetViews>
  <sheetFormatPr defaultColWidth="9.00390625" defaultRowHeight="12.75"/>
  <cols>
    <col min="1" max="1" width="6.625" style="363" customWidth="1"/>
    <col min="2" max="2" width="12.125" style="363" customWidth="1"/>
    <col min="3" max="3" width="49.125" style="363" customWidth="1"/>
    <col min="4" max="4" width="13.00390625" style="363" customWidth="1"/>
    <col min="5" max="5" width="14.00390625" style="363" customWidth="1"/>
    <col min="6" max="6" width="14.875" style="363" customWidth="1"/>
    <col min="7" max="9" width="13.625" style="363" customWidth="1"/>
    <col min="10" max="10" width="13.875" style="363" customWidth="1"/>
    <col min="11" max="11" width="13.625" style="363" customWidth="1"/>
    <col min="12" max="12" width="14.25390625" style="363" customWidth="1"/>
    <col min="13" max="13" width="12.00390625" style="363" customWidth="1"/>
    <col min="14" max="15" width="13.625" style="363" customWidth="1"/>
    <col min="16" max="16" width="5.375" style="363" customWidth="1"/>
    <col min="17" max="16384" width="9.125" style="363" customWidth="1"/>
  </cols>
  <sheetData>
    <row r="1" spans="3:11" ht="18" customHeight="1">
      <c r="C1" s="366"/>
      <c r="D1" s="367"/>
      <c r="E1" s="367"/>
      <c r="F1" s="367"/>
      <c r="G1" s="367"/>
      <c r="H1" s="367"/>
      <c r="I1" s="367"/>
      <c r="J1" s="367"/>
      <c r="K1" s="367"/>
    </row>
    <row r="2" spans="2:15" ht="16.5" customHeight="1">
      <c r="B2" s="363" t="s">
        <v>639</v>
      </c>
      <c r="D2" s="367"/>
      <c r="E2" s="367"/>
      <c r="F2" s="367"/>
      <c r="G2" s="367"/>
      <c r="H2" s="367"/>
      <c r="I2" s="367"/>
      <c r="J2" s="367"/>
      <c r="K2" s="367"/>
      <c r="N2" s="1268" t="s">
        <v>604</v>
      </c>
      <c r="O2" s="1268"/>
    </row>
    <row r="3" spans="2:13" ht="12.75">
      <c r="B3" s="1267" t="s">
        <v>600</v>
      </c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</row>
    <row r="4" spans="3:15" ht="9" customHeight="1">
      <c r="C4" s="369"/>
      <c r="D4" s="367"/>
      <c r="E4" s="367"/>
      <c r="F4" s="367"/>
      <c r="G4" s="367"/>
      <c r="H4" s="367"/>
      <c r="I4" s="367"/>
      <c r="J4" s="367"/>
      <c r="K4" s="367"/>
      <c r="N4" s="1268"/>
      <c r="O4" s="1268"/>
    </row>
    <row r="5" spans="3:14" ht="15" customHeight="1">
      <c r="C5" s="1269" t="s">
        <v>705</v>
      </c>
      <c r="D5" s="1269"/>
      <c r="E5" s="1269"/>
      <c r="F5" s="1269"/>
      <c r="G5" s="1269"/>
      <c r="H5" s="1269"/>
      <c r="I5" s="1269"/>
      <c r="J5" s="1269"/>
      <c r="K5" s="1269"/>
      <c r="L5" s="1269"/>
      <c r="M5" s="1269"/>
      <c r="N5" s="1269"/>
    </row>
    <row r="6" spans="2:15" ht="15" customHeight="1">
      <c r="B6" s="1269" t="s">
        <v>598</v>
      </c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0"/>
    </row>
    <row r="7" spans="3:15" ht="6.75" customHeight="1" thickBot="1"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67" t="s">
        <v>472</v>
      </c>
    </row>
    <row r="8" spans="2:15" ht="15" customHeight="1">
      <c r="B8" s="1255" t="s">
        <v>567</v>
      </c>
      <c r="C8" s="1274"/>
      <c r="D8" s="1255" t="s">
        <v>519</v>
      </c>
      <c r="E8" s="1256"/>
      <c r="F8" s="1256"/>
      <c r="G8" s="1256"/>
      <c r="H8" s="1256"/>
      <c r="I8" s="1256"/>
      <c r="J8" s="1255" t="s">
        <v>706</v>
      </c>
      <c r="K8" s="1256"/>
      <c r="L8" s="1256"/>
      <c r="M8" s="1271" t="s">
        <v>469</v>
      </c>
      <c r="N8" s="1256"/>
      <c r="O8" s="1259"/>
    </row>
    <row r="9" spans="2:15" ht="15" customHeight="1">
      <c r="B9" s="1275"/>
      <c r="C9" s="1276"/>
      <c r="D9" s="1262" t="s">
        <v>464</v>
      </c>
      <c r="E9" s="1263"/>
      <c r="F9" s="1264"/>
      <c r="G9" s="1265" t="s">
        <v>465</v>
      </c>
      <c r="H9" s="1263"/>
      <c r="I9" s="1263"/>
      <c r="J9" s="1257"/>
      <c r="K9" s="1258"/>
      <c r="L9" s="1258"/>
      <c r="M9" s="1272"/>
      <c r="N9" s="1258"/>
      <c r="O9" s="1273"/>
    </row>
    <row r="10" spans="2:15" ht="43.5" customHeight="1">
      <c r="B10" s="1277"/>
      <c r="C10" s="1278"/>
      <c r="D10" s="371" t="s">
        <v>568</v>
      </c>
      <c r="E10" s="372" t="s">
        <v>569</v>
      </c>
      <c r="F10" s="373" t="s">
        <v>513</v>
      </c>
      <c r="G10" s="374" t="s">
        <v>568</v>
      </c>
      <c r="H10" s="372" t="s">
        <v>569</v>
      </c>
      <c r="I10" s="373" t="s">
        <v>513</v>
      </c>
      <c r="J10" s="371" t="s">
        <v>568</v>
      </c>
      <c r="K10" s="372" t="s">
        <v>569</v>
      </c>
      <c r="L10" s="375" t="s">
        <v>513</v>
      </c>
      <c r="M10" s="374" t="s">
        <v>568</v>
      </c>
      <c r="N10" s="372" t="s">
        <v>569</v>
      </c>
      <c r="O10" s="376" t="s">
        <v>513</v>
      </c>
    </row>
    <row r="11" spans="2:17" ht="15" customHeight="1" thickBot="1">
      <c r="B11" s="377" t="s">
        <v>570</v>
      </c>
      <c r="C11" s="378" t="s">
        <v>571</v>
      </c>
      <c r="D11" s="379">
        <v>1</v>
      </c>
      <c r="E11" s="380">
        <v>2</v>
      </c>
      <c r="F11" s="381">
        <v>3</v>
      </c>
      <c r="G11" s="380">
        <v>4</v>
      </c>
      <c r="H11" s="380">
        <v>5</v>
      </c>
      <c r="I11" s="381">
        <v>6</v>
      </c>
      <c r="J11" s="379">
        <v>10</v>
      </c>
      <c r="K11" s="380">
        <v>11</v>
      </c>
      <c r="L11" s="381">
        <v>12</v>
      </c>
      <c r="M11" s="382" t="s">
        <v>572</v>
      </c>
      <c r="N11" s="381" t="s">
        <v>573</v>
      </c>
      <c r="O11" s="383" t="s">
        <v>574</v>
      </c>
      <c r="P11" s="384"/>
      <c r="Q11" s="384"/>
    </row>
    <row r="12" spans="2:15" s="368" customFormat="1" ht="15" customHeight="1" thickBot="1">
      <c r="B12" s="1250" t="s">
        <v>521</v>
      </c>
      <c r="C12" s="1251"/>
      <c r="D12" s="1251"/>
      <c r="E12" s="1251"/>
      <c r="F12" s="1251"/>
      <c r="G12" s="1251"/>
      <c r="H12" s="1251"/>
      <c r="I12" s="1251"/>
      <c r="J12" s="1251"/>
      <c r="K12" s="1251"/>
      <c r="L12" s="1251"/>
      <c r="M12" s="1251"/>
      <c r="N12" s="1251"/>
      <c r="O12" s="1252"/>
    </row>
    <row r="13" spans="2:15" ht="15" customHeight="1">
      <c r="B13" s="385"/>
      <c r="C13" s="386" t="s">
        <v>575</v>
      </c>
      <c r="D13" s="387"/>
      <c r="E13" s="388"/>
      <c r="F13" s="388"/>
      <c r="G13" s="388"/>
      <c r="H13" s="388"/>
      <c r="I13" s="388"/>
      <c r="J13" s="387"/>
      <c r="K13" s="388"/>
      <c r="L13" s="389"/>
      <c r="M13" s="390"/>
      <c r="N13" s="390"/>
      <c r="O13" s="391"/>
    </row>
    <row r="14" spans="2:15" s="392" customFormat="1" ht="15" customHeight="1">
      <c r="B14" s="393"/>
      <c r="C14" s="394" t="s">
        <v>576</v>
      </c>
      <c r="D14" s="395"/>
      <c r="E14" s="396"/>
      <c r="F14" s="396"/>
      <c r="G14" s="396"/>
      <c r="H14" s="396"/>
      <c r="I14" s="396"/>
      <c r="J14" s="395"/>
      <c r="K14" s="396"/>
      <c r="L14" s="397"/>
      <c r="M14" s="398"/>
      <c r="N14" s="398"/>
      <c r="O14" s="399"/>
    </row>
    <row r="15" spans="2:15" s="392" customFormat="1" ht="15" customHeight="1">
      <c r="B15" s="400"/>
      <c r="C15" s="401" t="s">
        <v>577</v>
      </c>
      <c r="D15" s="402"/>
      <c r="E15" s="403"/>
      <c r="F15" s="403"/>
      <c r="G15" s="403"/>
      <c r="H15" s="403"/>
      <c r="I15" s="403"/>
      <c r="J15" s="402"/>
      <c r="K15" s="403"/>
      <c r="L15" s="404"/>
      <c r="M15" s="405"/>
      <c r="N15" s="405"/>
      <c r="O15" s="406"/>
    </row>
    <row r="16" spans="2:15" s="407" customFormat="1" ht="15" customHeight="1" thickBot="1">
      <c r="B16" s="408"/>
      <c r="C16" s="409" t="s">
        <v>578</v>
      </c>
      <c r="D16" s="410"/>
      <c r="E16" s="411"/>
      <c r="F16" s="411"/>
      <c r="G16" s="411"/>
      <c r="H16" s="411"/>
      <c r="I16" s="411"/>
      <c r="J16" s="410"/>
      <c r="K16" s="411"/>
      <c r="L16" s="412"/>
      <c r="M16" s="413"/>
      <c r="N16" s="413"/>
      <c r="O16" s="414"/>
    </row>
    <row r="17" spans="2:15" s="368" customFormat="1" ht="15" customHeight="1" thickBot="1">
      <c r="B17" s="1250" t="s">
        <v>522</v>
      </c>
      <c r="C17" s="1251"/>
      <c r="D17" s="1251"/>
      <c r="E17" s="1251"/>
      <c r="F17" s="1251"/>
      <c r="G17" s="1251"/>
      <c r="H17" s="1251"/>
      <c r="I17" s="1251"/>
      <c r="J17" s="1251"/>
      <c r="K17" s="1251"/>
      <c r="L17" s="1251"/>
      <c r="M17" s="1251"/>
      <c r="N17" s="1251"/>
      <c r="O17" s="1252"/>
    </row>
    <row r="18" spans="2:15" ht="15" customHeight="1">
      <c r="B18" s="385"/>
      <c r="C18" s="386" t="s">
        <v>637</v>
      </c>
      <c r="D18" s="387">
        <v>16741</v>
      </c>
      <c r="E18" s="388">
        <v>94867</v>
      </c>
      <c r="F18" s="388">
        <v>111608</v>
      </c>
      <c r="G18" s="388">
        <v>15978</v>
      </c>
      <c r="H18" s="388">
        <v>94867</v>
      </c>
      <c r="I18" s="415">
        <v>110845</v>
      </c>
      <c r="J18" s="416">
        <v>10677.81</v>
      </c>
      <c r="K18" s="417">
        <v>60507.49</v>
      </c>
      <c r="L18" s="418">
        <v>71185.3</v>
      </c>
      <c r="M18" s="419">
        <f>J18/G18</f>
        <v>0.6682820127675554</v>
      </c>
      <c r="N18" s="390">
        <f>K18/H18</f>
        <v>0.637813886809955</v>
      </c>
      <c r="O18" s="391">
        <f>L18/I18</f>
        <v>0.6422057828499256</v>
      </c>
    </row>
    <row r="19" spans="2:15" s="392" customFormat="1" ht="15" customHeight="1">
      <c r="B19" s="424"/>
      <c r="C19" s="425" t="s">
        <v>576</v>
      </c>
      <c r="D19" s="426">
        <f aca="true" t="shared" si="0" ref="D19:L19">SUM(D18:D18)</f>
        <v>16741</v>
      </c>
      <c r="E19" s="427">
        <f t="shared" si="0"/>
        <v>94867</v>
      </c>
      <c r="F19" s="427">
        <f t="shared" si="0"/>
        <v>111608</v>
      </c>
      <c r="G19" s="427">
        <f t="shared" si="0"/>
        <v>15978</v>
      </c>
      <c r="H19" s="427">
        <f t="shared" si="0"/>
        <v>94867</v>
      </c>
      <c r="I19" s="428">
        <f t="shared" si="0"/>
        <v>110845</v>
      </c>
      <c r="J19" s="429">
        <f t="shared" si="0"/>
        <v>10677.81</v>
      </c>
      <c r="K19" s="430">
        <f t="shared" si="0"/>
        <v>60507.49</v>
      </c>
      <c r="L19" s="431">
        <f t="shared" si="0"/>
        <v>71185.3</v>
      </c>
      <c r="M19" s="432">
        <f aca="true" t="shared" si="1" ref="M19:O21">J19/G19</f>
        <v>0.6682820127675554</v>
      </c>
      <c r="N19" s="432">
        <f t="shared" si="1"/>
        <v>0.637813886809955</v>
      </c>
      <c r="O19" s="433">
        <f t="shared" si="1"/>
        <v>0.6422057828499256</v>
      </c>
    </row>
    <row r="20" spans="2:15" ht="15" customHeight="1">
      <c r="B20" s="434"/>
      <c r="C20" s="505" t="s">
        <v>640</v>
      </c>
      <c r="D20" s="435">
        <v>5363</v>
      </c>
      <c r="E20" s="436">
        <v>14471</v>
      </c>
      <c r="F20" s="436">
        <f>SUM(D20:E20)</f>
        <v>19834</v>
      </c>
      <c r="G20" s="438">
        <v>5526.35</v>
      </c>
      <c r="H20" s="438">
        <v>14471</v>
      </c>
      <c r="I20" s="438">
        <f>SUM(G20:H20)</f>
        <v>19997.35</v>
      </c>
      <c r="J20" s="437">
        <v>5978.1</v>
      </c>
      <c r="K20" s="438">
        <v>13720.38</v>
      </c>
      <c r="L20" s="439">
        <f>SUM(J20:K20)</f>
        <v>19698.48</v>
      </c>
      <c r="M20" s="440">
        <f t="shared" si="1"/>
        <v>1.0817447320564206</v>
      </c>
      <c r="N20" s="440">
        <f t="shared" si="1"/>
        <v>0.948129362172621</v>
      </c>
      <c r="O20" s="441">
        <f t="shared" si="1"/>
        <v>0.9850545197238635</v>
      </c>
    </row>
    <row r="21" spans="2:15" ht="15" customHeight="1">
      <c r="B21" s="424"/>
      <c r="C21" s="425" t="s">
        <v>528</v>
      </c>
      <c r="D21" s="426">
        <f aca="true" t="shared" si="2" ref="D21:L21">SUM(D20)</f>
        <v>5363</v>
      </c>
      <c r="E21" s="427">
        <f t="shared" si="2"/>
        <v>14471</v>
      </c>
      <c r="F21" s="427">
        <f t="shared" si="2"/>
        <v>19834</v>
      </c>
      <c r="G21" s="430">
        <f t="shared" si="2"/>
        <v>5526.35</v>
      </c>
      <c r="H21" s="430">
        <f t="shared" si="2"/>
        <v>14471</v>
      </c>
      <c r="I21" s="430">
        <f t="shared" si="2"/>
        <v>19997.35</v>
      </c>
      <c r="J21" s="429">
        <f t="shared" si="2"/>
        <v>5978.1</v>
      </c>
      <c r="K21" s="430">
        <f t="shared" si="2"/>
        <v>13720.38</v>
      </c>
      <c r="L21" s="431">
        <f t="shared" si="2"/>
        <v>19698.48</v>
      </c>
      <c r="M21" s="432">
        <f t="shared" si="1"/>
        <v>1.0817447320564206</v>
      </c>
      <c r="N21" s="432">
        <f t="shared" si="1"/>
        <v>0.948129362172621</v>
      </c>
      <c r="O21" s="433">
        <f t="shared" si="1"/>
        <v>0.9850545197238635</v>
      </c>
    </row>
    <row r="22" spans="2:15" ht="15" customHeight="1">
      <c r="B22" s="442"/>
      <c r="C22" s="443" t="s">
        <v>638</v>
      </c>
      <c r="D22" s="444"/>
      <c r="E22" s="445"/>
      <c r="F22" s="445"/>
      <c r="G22" s="423"/>
      <c r="H22" s="423"/>
      <c r="I22" s="423"/>
      <c r="J22" s="422"/>
      <c r="K22" s="423">
        <v>1441.69</v>
      </c>
      <c r="L22" s="446"/>
      <c r="M22" s="447"/>
      <c r="N22" s="447"/>
      <c r="O22" s="448"/>
    </row>
    <row r="23" spans="2:15" ht="15" customHeight="1">
      <c r="B23" s="442"/>
      <c r="C23" s="420" t="s">
        <v>707</v>
      </c>
      <c r="D23" s="444"/>
      <c r="E23" s="445"/>
      <c r="F23" s="445"/>
      <c r="G23" s="423"/>
      <c r="H23" s="423"/>
      <c r="I23" s="423"/>
      <c r="J23" s="422"/>
      <c r="K23" s="423">
        <v>218.75</v>
      </c>
      <c r="L23" s="446"/>
      <c r="M23" s="447"/>
      <c r="N23" s="447"/>
      <c r="O23" s="448"/>
    </row>
    <row r="24" spans="2:15" ht="15" customHeight="1">
      <c r="B24" s="449"/>
      <c r="C24" s="450" t="s">
        <v>529</v>
      </c>
      <c r="D24" s="426"/>
      <c r="E24" s="427"/>
      <c r="F24" s="427"/>
      <c r="G24" s="430"/>
      <c r="H24" s="430"/>
      <c r="I24" s="430"/>
      <c r="J24" s="429"/>
      <c r="K24" s="430">
        <f>SUM(K22:K23)</f>
        <v>1660.44</v>
      </c>
      <c r="L24" s="431">
        <f>SUM(J24:K24)</f>
        <v>1660.44</v>
      </c>
      <c r="M24" s="432"/>
      <c r="N24" s="432"/>
      <c r="O24" s="433"/>
    </row>
    <row r="25" spans="2:15" ht="15" customHeight="1" thickBot="1">
      <c r="B25" s="451"/>
      <c r="C25" s="409" t="s">
        <v>578</v>
      </c>
      <c r="D25" s="452">
        <f>D19+D21+D24</f>
        <v>22104</v>
      </c>
      <c r="E25" s="453">
        <f aca="true" t="shared" si="3" ref="E25:L25">E19+E21+E24</f>
        <v>109338</v>
      </c>
      <c r="F25" s="453">
        <f t="shared" si="3"/>
        <v>131442</v>
      </c>
      <c r="G25" s="456">
        <f t="shared" si="3"/>
        <v>21504.35</v>
      </c>
      <c r="H25" s="456">
        <f t="shared" si="3"/>
        <v>109338</v>
      </c>
      <c r="I25" s="496">
        <f t="shared" si="3"/>
        <v>130842.35</v>
      </c>
      <c r="J25" s="455">
        <f t="shared" si="3"/>
        <v>16655.91</v>
      </c>
      <c r="K25" s="456">
        <f t="shared" si="3"/>
        <v>75888.31</v>
      </c>
      <c r="L25" s="456">
        <f t="shared" si="3"/>
        <v>92544.22</v>
      </c>
      <c r="M25" s="440">
        <f>J25/G25</f>
        <v>0.7745367797678144</v>
      </c>
      <c r="N25" s="440">
        <f>K25/H25</f>
        <v>0.6940707713695147</v>
      </c>
      <c r="O25" s="440">
        <f>L25/I25</f>
        <v>0.7072956118565586</v>
      </c>
    </row>
    <row r="26" spans="2:15" s="368" customFormat="1" ht="15" customHeight="1" thickBot="1">
      <c r="B26" s="1250" t="s">
        <v>523</v>
      </c>
      <c r="C26" s="1251"/>
      <c r="D26" s="1251"/>
      <c r="E26" s="1251"/>
      <c r="F26" s="1251"/>
      <c r="G26" s="1251"/>
      <c r="H26" s="1251"/>
      <c r="I26" s="1251"/>
      <c r="J26" s="1251"/>
      <c r="K26" s="1251"/>
      <c r="L26" s="1251"/>
      <c r="M26" s="1251"/>
      <c r="N26" s="1251"/>
      <c r="O26" s="1252"/>
    </row>
    <row r="27" spans="2:15" ht="15" customHeight="1">
      <c r="B27" s="385"/>
      <c r="C27" s="386" t="s">
        <v>575</v>
      </c>
      <c r="D27" s="387"/>
      <c r="E27" s="388"/>
      <c r="F27" s="388"/>
      <c r="G27" s="388"/>
      <c r="H27" s="388"/>
      <c r="I27" s="388"/>
      <c r="J27" s="387"/>
      <c r="K27" s="388"/>
      <c r="L27" s="389"/>
      <c r="M27" s="390"/>
      <c r="N27" s="390"/>
      <c r="O27" s="391"/>
    </row>
    <row r="28" spans="2:15" s="392" customFormat="1" ht="15" customHeight="1">
      <c r="B28" s="393"/>
      <c r="C28" s="394" t="s">
        <v>576</v>
      </c>
      <c r="D28" s="395"/>
      <c r="E28" s="396"/>
      <c r="F28" s="396"/>
      <c r="G28" s="396"/>
      <c r="H28" s="396"/>
      <c r="I28" s="396"/>
      <c r="J28" s="395"/>
      <c r="K28" s="396"/>
      <c r="L28" s="397"/>
      <c r="M28" s="398"/>
      <c r="N28" s="398"/>
      <c r="O28" s="399"/>
    </row>
    <row r="29" spans="2:15" ht="15" customHeight="1">
      <c r="B29" s="434"/>
      <c r="C29" s="443" t="s">
        <v>579</v>
      </c>
      <c r="D29" s="435"/>
      <c r="E29" s="436"/>
      <c r="F29" s="436"/>
      <c r="G29" s="436"/>
      <c r="H29" s="436"/>
      <c r="I29" s="436"/>
      <c r="J29" s="435"/>
      <c r="K29" s="436"/>
      <c r="L29" s="461"/>
      <c r="M29" s="440"/>
      <c r="N29" s="440"/>
      <c r="O29" s="441"/>
    </row>
    <row r="30" spans="2:15" ht="15" customHeight="1">
      <c r="B30" s="424"/>
      <c r="C30" s="425" t="s">
        <v>528</v>
      </c>
      <c r="D30" s="426"/>
      <c r="E30" s="427"/>
      <c r="F30" s="427"/>
      <c r="G30" s="427"/>
      <c r="H30" s="427"/>
      <c r="I30" s="427"/>
      <c r="J30" s="426"/>
      <c r="K30" s="427"/>
      <c r="L30" s="462"/>
      <c r="M30" s="432"/>
      <c r="N30" s="432"/>
      <c r="O30" s="433"/>
    </row>
    <row r="31" spans="2:15" ht="15" customHeight="1">
      <c r="B31" s="442"/>
      <c r="C31" s="401" t="s">
        <v>577</v>
      </c>
      <c r="D31" s="444"/>
      <c r="E31" s="445"/>
      <c r="F31" s="445"/>
      <c r="G31" s="445"/>
      <c r="H31" s="445"/>
      <c r="I31" s="445"/>
      <c r="J31" s="444"/>
      <c r="K31" s="445"/>
      <c r="L31" s="463"/>
      <c r="M31" s="447"/>
      <c r="N31" s="447"/>
      <c r="O31" s="448"/>
    </row>
    <row r="32" spans="2:15" ht="15" customHeight="1" thickBot="1">
      <c r="B32" s="451"/>
      <c r="C32" s="409" t="s">
        <v>578</v>
      </c>
      <c r="D32" s="452"/>
      <c r="E32" s="453"/>
      <c r="F32" s="453"/>
      <c r="G32" s="453"/>
      <c r="H32" s="453"/>
      <c r="I32" s="453"/>
      <c r="J32" s="452"/>
      <c r="K32" s="453"/>
      <c r="L32" s="464"/>
      <c r="M32" s="465"/>
      <c r="N32" s="465"/>
      <c r="O32" s="466"/>
    </row>
    <row r="33" spans="2:15" ht="25.5" customHeight="1" thickBot="1">
      <c r="B33" s="1253" t="s">
        <v>580</v>
      </c>
      <c r="C33" s="1254"/>
      <c r="D33" s="467"/>
      <c r="E33" s="468"/>
      <c r="F33" s="468"/>
      <c r="G33" s="468"/>
      <c r="H33" s="468"/>
      <c r="I33" s="469"/>
      <c r="J33" s="467"/>
      <c r="K33" s="468"/>
      <c r="L33" s="468"/>
      <c r="M33" s="468"/>
      <c r="N33" s="468"/>
      <c r="O33" s="469"/>
    </row>
    <row r="34" spans="2:15" ht="12.75" customHeight="1" thickBot="1">
      <c r="B34" s="470"/>
      <c r="C34" s="471"/>
      <c r="D34" s="421"/>
      <c r="E34" s="421"/>
      <c r="F34" s="421"/>
      <c r="G34" s="421"/>
      <c r="H34" s="421"/>
      <c r="I34" s="421"/>
      <c r="J34" s="421"/>
      <c r="K34" s="421"/>
      <c r="L34" s="421"/>
      <c r="M34" s="472"/>
      <c r="N34" s="472"/>
      <c r="O34" s="472"/>
    </row>
    <row r="35" spans="2:15" ht="15" customHeight="1">
      <c r="B35" s="1255" t="s">
        <v>582</v>
      </c>
      <c r="C35" s="1259"/>
      <c r="D35" s="1255" t="s">
        <v>581</v>
      </c>
      <c r="E35" s="1256"/>
      <c r="F35" s="1256"/>
      <c r="G35" s="1256"/>
      <c r="H35" s="1256"/>
      <c r="I35" s="1259"/>
      <c r="J35" s="421"/>
      <c r="K35" s="421"/>
      <c r="L35" s="421"/>
      <c r="M35" s="472"/>
      <c r="N35" s="472"/>
      <c r="O35" s="472"/>
    </row>
    <row r="36" spans="2:15" ht="15" customHeight="1">
      <c r="B36" s="1260"/>
      <c r="C36" s="1261"/>
      <c r="D36" s="1262" t="s">
        <v>708</v>
      </c>
      <c r="E36" s="1263"/>
      <c r="F36" s="1264"/>
      <c r="G36" s="1265" t="s">
        <v>709</v>
      </c>
      <c r="H36" s="1263"/>
      <c r="I36" s="1266"/>
      <c r="J36" s="421"/>
      <c r="K36" s="421"/>
      <c r="L36" s="421"/>
      <c r="M36" s="472"/>
      <c r="N36" s="472"/>
      <c r="O36" s="472"/>
    </row>
    <row r="37" spans="2:15" ht="43.5" customHeight="1">
      <c r="B37" s="1260"/>
      <c r="C37" s="1261"/>
      <c r="D37" s="371" t="s">
        <v>568</v>
      </c>
      <c r="E37" s="372" t="s">
        <v>569</v>
      </c>
      <c r="F37" s="375" t="s">
        <v>513</v>
      </c>
      <c r="G37" s="374" t="s">
        <v>568</v>
      </c>
      <c r="H37" s="372" t="s">
        <v>569</v>
      </c>
      <c r="I37" s="376" t="s">
        <v>513</v>
      </c>
      <c r="J37" s="421"/>
      <c r="K37" s="421"/>
      <c r="L37" s="421"/>
      <c r="M37" s="472"/>
      <c r="N37" s="472"/>
      <c r="O37" s="472"/>
    </row>
    <row r="38" spans="2:15" ht="15" customHeight="1" thickBot="1">
      <c r="B38" s="473" t="s">
        <v>570</v>
      </c>
      <c r="C38" s="474" t="s">
        <v>571</v>
      </c>
      <c r="D38" s="475">
        <v>16</v>
      </c>
      <c r="E38" s="382">
        <v>17</v>
      </c>
      <c r="F38" s="476">
        <v>18</v>
      </c>
      <c r="G38" s="382">
        <v>19</v>
      </c>
      <c r="H38" s="476">
        <v>20</v>
      </c>
      <c r="I38" s="477">
        <v>21</v>
      </c>
      <c r="J38" s="421"/>
      <c r="K38" s="421"/>
      <c r="L38" s="421"/>
      <c r="M38" s="472"/>
      <c r="N38" s="472"/>
      <c r="O38" s="472"/>
    </row>
    <row r="39" spans="2:15" ht="15" customHeight="1" thickBot="1">
      <c r="B39" s="1250" t="s">
        <v>521</v>
      </c>
      <c r="C39" s="1251"/>
      <c r="D39" s="1251"/>
      <c r="E39" s="1251"/>
      <c r="F39" s="1251"/>
      <c r="G39" s="1251"/>
      <c r="H39" s="1251"/>
      <c r="I39" s="1252"/>
      <c r="J39" s="478"/>
      <c r="K39" s="478"/>
      <c r="L39" s="478"/>
      <c r="M39" s="478"/>
      <c r="N39" s="478"/>
      <c r="O39" s="478"/>
    </row>
    <row r="40" spans="2:15" ht="15" customHeight="1">
      <c r="B40" s="457"/>
      <c r="C40" s="458" t="s">
        <v>575</v>
      </c>
      <c r="D40" s="459"/>
      <c r="E40" s="460"/>
      <c r="F40" s="460"/>
      <c r="G40" s="460"/>
      <c r="H40" s="460"/>
      <c r="I40" s="480"/>
      <c r="J40" s="421"/>
      <c r="K40" s="421"/>
      <c r="L40" s="421"/>
      <c r="M40" s="472"/>
      <c r="N40" s="472"/>
      <c r="O40" s="472"/>
    </row>
    <row r="41" spans="2:15" ht="15" customHeight="1">
      <c r="B41" s="393"/>
      <c r="C41" s="394" t="s">
        <v>576</v>
      </c>
      <c r="D41" s="395"/>
      <c r="E41" s="396"/>
      <c r="F41" s="396"/>
      <c r="G41" s="396"/>
      <c r="H41" s="396"/>
      <c r="I41" s="481"/>
      <c r="J41" s="482"/>
      <c r="K41" s="482"/>
      <c r="L41" s="482"/>
      <c r="M41" s="483"/>
      <c r="N41" s="483"/>
      <c r="O41" s="483"/>
    </row>
    <row r="42" spans="2:15" ht="15" customHeight="1">
      <c r="B42" s="400"/>
      <c r="C42" s="401" t="s">
        <v>577</v>
      </c>
      <c r="D42" s="402"/>
      <c r="E42" s="403"/>
      <c r="F42" s="403"/>
      <c r="G42" s="403"/>
      <c r="H42" s="403"/>
      <c r="I42" s="484"/>
      <c r="J42" s="482"/>
      <c r="K42" s="482"/>
      <c r="L42" s="482"/>
      <c r="M42" s="483"/>
      <c r="N42" s="483"/>
      <c r="O42" s="483"/>
    </row>
    <row r="43" spans="2:15" ht="15" customHeight="1" thickBot="1">
      <c r="B43" s="408"/>
      <c r="C43" s="409" t="s">
        <v>578</v>
      </c>
      <c r="D43" s="410"/>
      <c r="E43" s="411"/>
      <c r="F43" s="411"/>
      <c r="G43" s="411"/>
      <c r="H43" s="411"/>
      <c r="I43" s="485"/>
      <c r="J43" s="486"/>
      <c r="K43" s="486"/>
      <c r="L43" s="486"/>
      <c r="M43" s="487"/>
      <c r="N43" s="487"/>
      <c r="O43" s="487"/>
    </row>
    <row r="44" spans="2:15" ht="15" customHeight="1" thickBot="1">
      <c r="B44" s="1250" t="s">
        <v>522</v>
      </c>
      <c r="C44" s="1251"/>
      <c r="D44" s="1251"/>
      <c r="E44" s="1251"/>
      <c r="F44" s="1251"/>
      <c r="G44" s="1251"/>
      <c r="H44" s="1251"/>
      <c r="I44" s="1252"/>
      <c r="J44" s="478"/>
      <c r="K44" s="478"/>
      <c r="L44" s="478"/>
      <c r="M44" s="478"/>
      <c r="N44" s="478"/>
      <c r="O44" s="478"/>
    </row>
    <row r="45" spans="2:15" ht="15" customHeight="1">
      <c r="B45" s="385"/>
      <c r="C45" s="386" t="s">
        <v>637</v>
      </c>
      <c r="D45" s="488">
        <v>12578.07</v>
      </c>
      <c r="E45" s="489">
        <v>71195.45</v>
      </c>
      <c r="F45" s="489">
        <f>SUM(D45:E45)</f>
        <v>83773.51999999999</v>
      </c>
      <c r="G45" s="489">
        <v>39172.29</v>
      </c>
      <c r="H45" s="489">
        <v>235367.14</v>
      </c>
      <c r="I45" s="490">
        <f>SUM(G45:H45)</f>
        <v>274539.43</v>
      </c>
      <c r="J45" s="421"/>
      <c r="K45" s="421"/>
      <c r="L45" s="421"/>
      <c r="M45" s="472"/>
      <c r="N45" s="472"/>
      <c r="O45" s="472"/>
    </row>
    <row r="46" spans="2:15" ht="15" customHeight="1">
      <c r="B46" s="424"/>
      <c r="C46" s="425" t="s">
        <v>576</v>
      </c>
      <c r="D46" s="429">
        <f>SUM(D45:D45)</f>
        <v>12578.07</v>
      </c>
      <c r="E46" s="430">
        <f>SUM(E45:E45)</f>
        <v>71195.45</v>
      </c>
      <c r="F46" s="491">
        <f>SUM(F45:F45)</f>
        <v>83773.51999999999</v>
      </c>
      <c r="G46" s="491">
        <f>SUM(G45:G45)</f>
        <v>39172.29</v>
      </c>
      <c r="H46" s="491">
        <f>SUM(H45:H45)</f>
        <v>235367.14</v>
      </c>
      <c r="I46" s="492">
        <f>SUM(G46:H46)</f>
        <v>274539.43</v>
      </c>
      <c r="J46" s="482"/>
      <c r="K46" s="482"/>
      <c r="L46" s="482"/>
      <c r="M46" s="483"/>
      <c r="N46" s="483"/>
      <c r="O46" s="483"/>
    </row>
    <row r="47" spans="2:15" ht="15" customHeight="1">
      <c r="B47" s="434"/>
      <c r="C47" s="443" t="s">
        <v>640</v>
      </c>
      <c r="D47" s="437">
        <v>0</v>
      </c>
      <c r="E47" s="438">
        <v>0</v>
      </c>
      <c r="F47" s="438">
        <f>SUM(D47:E47)</f>
        <v>0</v>
      </c>
      <c r="G47" s="438">
        <v>1399.93</v>
      </c>
      <c r="H47" s="438">
        <v>8125.85</v>
      </c>
      <c r="I47" s="493">
        <f>SUM(G47:H47)</f>
        <v>9525.78</v>
      </c>
      <c r="J47" s="482"/>
      <c r="K47" s="482"/>
      <c r="L47" s="482"/>
      <c r="M47" s="483"/>
      <c r="N47" s="483"/>
      <c r="O47" s="483"/>
    </row>
    <row r="48" spans="2:15" ht="15" customHeight="1">
      <c r="B48" s="424"/>
      <c r="C48" s="425" t="s">
        <v>528</v>
      </c>
      <c r="D48" s="429">
        <f>SUM(D47)</f>
        <v>0</v>
      </c>
      <c r="E48" s="430">
        <f>SUM(E47)</f>
        <v>0</v>
      </c>
      <c r="F48" s="430">
        <f>SUM(F47)</f>
        <v>0</v>
      </c>
      <c r="G48" s="430">
        <f>SUM(G47)</f>
        <v>1399.93</v>
      </c>
      <c r="H48" s="430">
        <f>SUM(H47)</f>
        <v>8125.85</v>
      </c>
      <c r="I48" s="494">
        <f>SUM(G48:H48)</f>
        <v>9525.78</v>
      </c>
      <c r="J48" s="482"/>
      <c r="K48" s="482"/>
      <c r="L48" s="482"/>
      <c r="M48" s="483"/>
      <c r="N48" s="483"/>
      <c r="O48" s="483"/>
    </row>
    <row r="49" spans="2:15" ht="15" customHeight="1">
      <c r="B49" s="442"/>
      <c r="C49" s="401" t="s">
        <v>577</v>
      </c>
      <c r="D49" s="422"/>
      <c r="E49" s="423"/>
      <c r="F49" s="423"/>
      <c r="G49" s="423"/>
      <c r="H49" s="423"/>
      <c r="I49" s="492"/>
      <c r="J49" s="482"/>
      <c r="K49" s="482"/>
      <c r="L49" s="482"/>
      <c r="M49" s="483"/>
      <c r="N49" s="483"/>
      <c r="O49" s="483"/>
    </row>
    <row r="50" spans="2:15" ht="15" customHeight="1" thickBot="1">
      <c r="B50" s="451"/>
      <c r="C50" s="409" t="s">
        <v>578</v>
      </c>
      <c r="D50" s="495">
        <f aca="true" t="shared" si="4" ref="D50:I50">D49+D48+D46</f>
        <v>12578.07</v>
      </c>
      <c r="E50" s="456">
        <f t="shared" si="4"/>
        <v>71195.45</v>
      </c>
      <c r="F50" s="456">
        <f t="shared" si="4"/>
        <v>83773.51999999999</v>
      </c>
      <c r="G50" s="456">
        <f t="shared" si="4"/>
        <v>40572.22</v>
      </c>
      <c r="H50" s="456">
        <f t="shared" si="4"/>
        <v>243492.99000000002</v>
      </c>
      <c r="I50" s="496">
        <f t="shared" si="4"/>
        <v>284065.21</v>
      </c>
      <c r="J50" s="421"/>
      <c r="K50" s="421"/>
      <c r="L50" s="421"/>
      <c r="M50" s="472"/>
      <c r="N50" s="472"/>
      <c r="O50" s="472"/>
    </row>
    <row r="51" spans="2:15" ht="15" customHeight="1" thickBot="1">
      <c r="B51" s="1250" t="s">
        <v>597</v>
      </c>
      <c r="C51" s="1251"/>
      <c r="D51" s="1251"/>
      <c r="E51" s="1251"/>
      <c r="F51" s="1251"/>
      <c r="G51" s="1251"/>
      <c r="H51" s="1251"/>
      <c r="I51" s="1252"/>
      <c r="J51" s="421"/>
      <c r="K51" s="421"/>
      <c r="L51" s="421"/>
      <c r="M51" s="472"/>
      <c r="N51" s="472"/>
      <c r="O51" s="472"/>
    </row>
    <row r="52" spans="2:15" ht="15" customHeight="1">
      <c r="B52" s="385"/>
      <c r="C52" s="386" t="s">
        <v>575</v>
      </c>
      <c r="D52" s="387"/>
      <c r="E52" s="388"/>
      <c r="F52" s="388"/>
      <c r="G52" s="388"/>
      <c r="H52" s="388"/>
      <c r="I52" s="479"/>
      <c r="J52" s="421"/>
      <c r="K52" s="421"/>
      <c r="L52" s="421"/>
      <c r="M52" s="472"/>
      <c r="N52" s="472"/>
      <c r="O52" s="472"/>
    </row>
    <row r="53" spans="2:15" ht="15" customHeight="1">
      <c r="B53" s="457"/>
      <c r="C53" s="458" t="s">
        <v>575</v>
      </c>
      <c r="D53" s="459"/>
      <c r="E53" s="460"/>
      <c r="F53" s="460"/>
      <c r="G53" s="460"/>
      <c r="H53" s="460"/>
      <c r="I53" s="480"/>
      <c r="J53" s="421"/>
      <c r="K53" s="421"/>
      <c r="L53" s="421"/>
      <c r="M53" s="472"/>
      <c r="N53" s="472"/>
      <c r="O53" s="472"/>
    </row>
    <row r="54" spans="2:15" ht="15" customHeight="1">
      <c r="B54" s="393"/>
      <c r="C54" s="394" t="s">
        <v>576</v>
      </c>
      <c r="D54" s="395"/>
      <c r="E54" s="396"/>
      <c r="F54" s="396"/>
      <c r="G54" s="396"/>
      <c r="H54" s="396"/>
      <c r="I54" s="481"/>
      <c r="J54" s="421"/>
      <c r="K54" s="421"/>
      <c r="L54" s="421"/>
      <c r="M54" s="472"/>
      <c r="N54" s="472"/>
      <c r="O54" s="472"/>
    </row>
    <row r="55" spans="2:15" ht="15" customHeight="1">
      <c r="B55" s="434"/>
      <c r="C55" s="443" t="s">
        <v>579</v>
      </c>
      <c r="D55" s="435"/>
      <c r="E55" s="436"/>
      <c r="F55" s="436"/>
      <c r="G55" s="436"/>
      <c r="H55" s="436"/>
      <c r="I55" s="497"/>
      <c r="J55" s="421"/>
      <c r="K55" s="421"/>
      <c r="L55" s="421"/>
      <c r="M55" s="472"/>
      <c r="N55" s="472"/>
      <c r="O55" s="472"/>
    </row>
    <row r="56" spans="2:15" ht="15" customHeight="1">
      <c r="B56" s="424"/>
      <c r="C56" s="425" t="s">
        <v>528</v>
      </c>
      <c r="D56" s="426"/>
      <c r="E56" s="427"/>
      <c r="F56" s="427"/>
      <c r="G56" s="427"/>
      <c r="H56" s="427"/>
      <c r="I56" s="498"/>
      <c r="J56" s="421"/>
      <c r="K56" s="421"/>
      <c r="L56" s="421"/>
      <c r="M56" s="472"/>
      <c r="N56" s="472"/>
      <c r="O56" s="472"/>
    </row>
    <row r="57" spans="2:15" ht="15" customHeight="1">
      <c r="B57" s="442"/>
      <c r="C57" s="401" t="s">
        <v>577</v>
      </c>
      <c r="D57" s="444"/>
      <c r="E57" s="445"/>
      <c r="F57" s="445"/>
      <c r="G57" s="445"/>
      <c r="H57" s="445"/>
      <c r="I57" s="499"/>
      <c r="J57" s="421"/>
      <c r="K57" s="421"/>
      <c r="L57" s="421"/>
      <c r="M57" s="472"/>
      <c r="N57" s="472"/>
      <c r="O57" s="472"/>
    </row>
    <row r="58" spans="2:15" ht="15" customHeight="1" thickBot="1">
      <c r="B58" s="451"/>
      <c r="C58" s="409" t="s">
        <v>578</v>
      </c>
      <c r="D58" s="452"/>
      <c r="E58" s="453"/>
      <c r="F58" s="453"/>
      <c r="G58" s="453"/>
      <c r="H58" s="453"/>
      <c r="I58" s="454"/>
      <c r="J58" s="500"/>
      <c r="K58" s="500"/>
      <c r="L58" s="500"/>
      <c r="M58" s="500"/>
      <c r="N58" s="500"/>
      <c r="O58" s="500"/>
    </row>
    <row r="59" spans="2:15" ht="25.5" customHeight="1" thickBot="1">
      <c r="B59" s="1253" t="s">
        <v>580</v>
      </c>
      <c r="C59" s="1254"/>
      <c r="D59" s="467"/>
      <c r="E59" s="468"/>
      <c r="F59" s="468"/>
      <c r="G59" s="468"/>
      <c r="H59" s="468"/>
      <c r="I59" s="469"/>
      <c r="J59" s="501"/>
      <c r="K59" s="501"/>
      <c r="L59" s="501"/>
      <c r="M59" s="501"/>
      <c r="N59" s="501"/>
      <c r="O59" s="501"/>
    </row>
    <row r="60" ht="20.25" customHeight="1"/>
    <row r="61" spans="3:10" ht="15" customHeight="1">
      <c r="C61" s="363" t="s">
        <v>288</v>
      </c>
      <c r="E61" s="363" t="s">
        <v>471</v>
      </c>
      <c r="F61" s="503" t="s">
        <v>679</v>
      </c>
      <c r="I61" s="363" t="s">
        <v>473</v>
      </c>
      <c r="J61" s="502">
        <v>41673</v>
      </c>
    </row>
    <row r="62" spans="3:10" ht="15" customHeight="1">
      <c r="C62" s="363" t="s">
        <v>289</v>
      </c>
      <c r="F62" s="504">
        <v>274052241</v>
      </c>
      <c r="J62" s="502"/>
    </row>
    <row r="63" spans="3:5" ht="15" customHeight="1">
      <c r="C63" s="363" t="s">
        <v>635</v>
      </c>
      <c r="E63" s="363" t="s">
        <v>635</v>
      </c>
    </row>
  </sheetData>
  <sheetProtection/>
  <mergeCells count="23">
    <mergeCell ref="B3:M3"/>
    <mergeCell ref="N2:O2"/>
    <mergeCell ref="B6:O6"/>
    <mergeCell ref="G9:I9"/>
    <mergeCell ref="N4:O4"/>
    <mergeCell ref="C5:N5"/>
    <mergeCell ref="M8:O9"/>
    <mergeCell ref="D9:F9"/>
    <mergeCell ref="B8:C10"/>
    <mergeCell ref="D8:I8"/>
    <mergeCell ref="J8:L9"/>
    <mergeCell ref="B26:O26"/>
    <mergeCell ref="B33:C33"/>
    <mergeCell ref="B35:C37"/>
    <mergeCell ref="D35:I35"/>
    <mergeCell ref="D36:F36"/>
    <mergeCell ref="G36:I36"/>
    <mergeCell ref="B39:I39"/>
    <mergeCell ref="B44:I44"/>
    <mergeCell ref="B51:I51"/>
    <mergeCell ref="B59:C59"/>
    <mergeCell ref="B12:O12"/>
    <mergeCell ref="B17:O17"/>
  </mergeCells>
  <printOptions/>
  <pageMargins left="0.787401575" right="0.787401575" top="0.56" bottom="0.4" header="0.4921259845" footer="0.32"/>
  <pageSetup fitToHeight="3" fitToWidth="3" horizontalDpi="600" verticalDpi="600" orientation="landscape" paperSize="9" scale="4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N43"/>
  <sheetViews>
    <sheetView view="pageBreakPreview" zoomScale="70" zoomScaleNormal="58" zoomScaleSheetLayoutView="70" zoomScalePageLayoutView="0" workbookViewId="0" topLeftCell="E1">
      <selection activeCell="E1" sqref="A1:IV16384"/>
    </sheetView>
  </sheetViews>
  <sheetFormatPr defaultColWidth="9.00390625" defaultRowHeight="12.75"/>
  <cols>
    <col min="1" max="1" width="54.125" style="335" customWidth="1"/>
    <col min="2" max="2" width="15.75390625" style="335" customWidth="1"/>
    <col min="3" max="4" width="15.625" style="335" customWidth="1"/>
    <col min="5" max="6" width="15.25390625" style="335" customWidth="1"/>
    <col min="7" max="7" width="15.625" style="335" customWidth="1"/>
    <col min="8" max="8" width="14.625" style="335" customWidth="1"/>
    <col min="9" max="10" width="15.125" style="335" customWidth="1"/>
    <col min="11" max="20" width="14.375" style="335" customWidth="1"/>
    <col min="21" max="170" width="9.125" style="336" customWidth="1"/>
    <col min="171" max="16384" width="9.125" style="335" customWidth="1"/>
  </cols>
  <sheetData>
    <row r="1" spans="1:20" ht="15.75" customHeight="1">
      <c r="A1" s="335" t="s">
        <v>120</v>
      </c>
      <c r="S1" s="1320" t="s">
        <v>599</v>
      </c>
      <c r="T1" s="1320"/>
    </row>
    <row r="2" spans="19:20" ht="7.5" customHeight="1">
      <c r="S2" s="337"/>
      <c r="T2" s="337"/>
    </row>
    <row r="3" spans="1:20" ht="22.5" customHeight="1">
      <c r="A3" s="1321" t="s">
        <v>730</v>
      </c>
      <c r="B3" s="1321"/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</row>
    <row r="4" spans="9:20" ht="7.5" customHeight="1" thickBot="1">
      <c r="I4" s="338"/>
      <c r="J4" s="338"/>
      <c r="K4" s="338"/>
      <c r="L4" s="338"/>
      <c r="M4" s="338"/>
      <c r="N4" s="338"/>
      <c r="O4" s="338"/>
      <c r="P4" s="338"/>
      <c r="Q4" s="339"/>
      <c r="R4" s="339"/>
      <c r="S4" s="339"/>
      <c r="T4" s="339"/>
    </row>
    <row r="5" spans="1:20" ht="19.5" customHeight="1">
      <c r="A5" s="1322"/>
      <c r="B5" s="1326" t="s">
        <v>632</v>
      </c>
      <c r="C5" s="1306" t="s">
        <v>584</v>
      </c>
      <c r="D5" s="1306" t="s">
        <v>731</v>
      </c>
      <c r="E5" s="1329" t="s">
        <v>583</v>
      </c>
      <c r="F5" s="1329"/>
      <c r="G5" s="1330"/>
      <c r="H5" s="1330"/>
      <c r="I5" s="1333" t="s">
        <v>732</v>
      </c>
      <c r="J5" s="1334"/>
      <c r="K5" s="1335"/>
      <c r="L5" s="1335"/>
      <c r="M5" s="1335"/>
      <c r="N5" s="1335"/>
      <c r="O5" s="1335"/>
      <c r="P5" s="1335"/>
      <c r="Q5" s="1335"/>
      <c r="R5" s="1335"/>
      <c r="S5" s="1335"/>
      <c r="T5" s="1336"/>
    </row>
    <row r="6" spans="1:20" ht="18" customHeight="1">
      <c r="A6" s="1323"/>
      <c r="B6" s="1327"/>
      <c r="C6" s="1307"/>
      <c r="D6" s="1307"/>
      <c r="E6" s="1331"/>
      <c r="F6" s="1331"/>
      <c r="G6" s="1331"/>
      <c r="H6" s="1331"/>
      <c r="I6" s="1309" t="s">
        <v>585</v>
      </c>
      <c r="J6" s="1310"/>
      <c r="K6" s="1310"/>
      <c r="L6" s="1291"/>
      <c r="M6" s="1291" t="s">
        <v>586</v>
      </c>
      <c r="N6" s="1291"/>
      <c r="O6" s="1319"/>
      <c r="P6" s="1337"/>
      <c r="Q6" s="1338" t="s">
        <v>513</v>
      </c>
      <c r="R6" s="1310"/>
      <c r="S6" s="1310"/>
      <c r="T6" s="1339"/>
    </row>
    <row r="7" spans="1:20" ht="19.5" customHeight="1">
      <c r="A7" s="1323"/>
      <c r="B7" s="1327"/>
      <c r="C7" s="1307"/>
      <c r="D7" s="1307"/>
      <c r="E7" s="1332"/>
      <c r="F7" s="1332"/>
      <c r="G7" s="1332"/>
      <c r="H7" s="1332"/>
      <c r="I7" s="1309" t="s">
        <v>587</v>
      </c>
      <c r="J7" s="1310"/>
      <c r="K7" s="1310"/>
      <c r="L7" s="1291"/>
      <c r="M7" s="1319" t="s">
        <v>587</v>
      </c>
      <c r="N7" s="1319"/>
      <c r="O7" s="1292"/>
      <c r="P7" s="1292"/>
      <c r="Q7" s="1291" t="s">
        <v>587</v>
      </c>
      <c r="R7" s="1291"/>
      <c r="S7" s="1292"/>
      <c r="T7" s="1293"/>
    </row>
    <row r="8" spans="1:20" ht="21" customHeight="1">
      <c r="A8" s="1324"/>
      <c r="B8" s="1327"/>
      <c r="C8" s="1307"/>
      <c r="D8" s="1307"/>
      <c r="E8" s="1305" t="s">
        <v>675</v>
      </c>
      <c r="F8" s="1305" t="s">
        <v>733</v>
      </c>
      <c r="G8" s="1305" t="s">
        <v>734</v>
      </c>
      <c r="H8" s="1302" t="s">
        <v>513</v>
      </c>
      <c r="I8" s="1316" t="s">
        <v>588</v>
      </c>
      <c r="J8" s="1297" t="s">
        <v>735</v>
      </c>
      <c r="K8" s="1297" t="s">
        <v>589</v>
      </c>
      <c r="L8" s="1302" t="s">
        <v>513</v>
      </c>
      <c r="M8" s="1294" t="s">
        <v>588</v>
      </c>
      <c r="N8" s="1297" t="s">
        <v>735</v>
      </c>
      <c r="O8" s="1297" t="s">
        <v>589</v>
      </c>
      <c r="P8" s="1302" t="s">
        <v>513</v>
      </c>
      <c r="Q8" s="1294" t="s">
        <v>588</v>
      </c>
      <c r="R8" s="1297" t="s">
        <v>735</v>
      </c>
      <c r="S8" s="1297" t="s">
        <v>589</v>
      </c>
      <c r="T8" s="1313" t="s">
        <v>513</v>
      </c>
    </row>
    <row r="9" spans="1:20" ht="12.75" customHeight="1">
      <c r="A9" s="1324"/>
      <c r="B9" s="1327"/>
      <c r="C9" s="1307"/>
      <c r="D9" s="1307"/>
      <c r="E9" s="1300"/>
      <c r="F9" s="1307"/>
      <c r="G9" s="1300"/>
      <c r="H9" s="1311"/>
      <c r="I9" s="1317"/>
      <c r="J9" s="1298"/>
      <c r="K9" s="1298"/>
      <c r="L9" s="1303"/>
      <c r="M9" s="1295"/>
      <c r="N9" s="1298"/>
      <c r="O9" s="1300"/>
      <c r="P9" s="1311"/>
      <c r="Q9" s="1295"/>
      <c r="R9" s="1298"/>
      <c r="S9" s="1300"/>
      <c r="T9" s="1314"/>
    </row>
    <row r="10" spans="1:20" ht="24.75" customHeight="1">
      <c r="A10" s="1324"/>
      <c r="B10" s="1328"/>
      <c r="C10" s="1308"/>
      <c r="D10" s="1308"/>
      <c r="E10" s="1301"/>
      <c r="F10" s="1308"/>
      <c r="G10" s="1301"/>
      <c r="H10" s="1312"/>
      <c r="I10" s="1318"/>
      <c r="J10" s="1299"/>
      <c r="K10" s="1299"/>
      <c r="L10" s="1304"/>
      <c r="M10" s="1296"/>
      <c r="N10" s="1299"/>
      <c r="O10" s="1301"/>
      <c r="P10" s="1312"/>
      <c r="Q10" s="1296"/>
      <c r="R10" s="1299"/>
      <c r="S10" s="1301"/>
      <c r="T10" s="1315"/>
    </row>
    <row r="11" spans="1:170" s="340" customFormat="1" ht="14.25" customHeight="1" thickBot="1">
      <c r="A11" s="1325"/>
      <c r="B11" s="341">
        <v>1</v>
      </c>
      <c r="C11" s="342">
        <v>2</v>
      </c>
      <c r="D11" s="865">
        <v>3</v>
      </c>
      <c r="E11" s="343">
        <v>4</v>
      </c>
      <c r="F11" s="343">
        <v>5</v>
      </c>
      <c r="G11" s="343">
        <v>6</v>
      </c>
      <c r="H11" s="343" t="s">
        <v>736</v>
      </c>
      <c r="I11" s="344">
        <v>8</v>
      </c>
      <c r="J11" s="349">
        <v>9</v>
      </c>
      <c r="K11" s="345">
        <v>10</v>
      </c>
      <c r="L11" s="346" t="s">
        <v>737</v>
      </c>
      <c r="M11" s="347">
        <v>12</v>
      </c>
      <c r="N11" s="347">
        <v>13</v>
      </c>
      <c r="O11" s="348">
        <v>14</v>
      </c>
      <c r="P11" s="345" t="s">
        <v>738</v>
      </c>
      <c r="Q11" s="349" t="s">
        <v>739</v>
      </c>
      <c r="R11" s="349" t="s">
        <v>740</v>
      </c>
      <c r="S11" s="345" t="s">
        <v>741</v>
      </c>
      <c r="T11" s="350" t="s">
        <v>742</v>
      </c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  <c r="DT11" s="351"/>
      <c r="DU11" s="351"/>
      <c r="DV11" s="351"/>
      <c r="DW11" s="351"/>
      <c r="DX11" s="351"/>
      <c r="DY11" s="351"/>
      <c r="DZ11" s="351"/>
      <c r="EA11" s="351"/>
      <c r="EB11" s="351"/>
      <c r="EC11" s="351"/>
      <c r="ED11" s="351"/>
      <c r="EE11" s="351"/>
      <c r="EF11" s="351"/>
      <c r="EG11" s="351"/>
      <c r="EH11" s="351"/>
      <c r="EI11" s="351"/>
      <c r="EJ11" s="351"/>
      <c r="EK11" s="351"/>
      <c r="EL11" s="351"/>
      <c r="EM11" s="351"/>
      <c r="EN11" s="351"/>
      <c r="EO11" s="351"/>
      <c r="EP11" s="351"/>
      <c r="EQ11" s="351"/>
      <c r="ER11" s="351"/>
      <c r="ES11" s="351"/>
      <c r="ET11" s="351"/>
      <c r="EU11" s="351"/>
      <c r="EV11" s="351"/>
      <c r="EW11" s="351"/>
      <c r="EX11" s="351"/>
      <c r="EY11" s="351"/>
      <c r="EZ11" s="351"/>
      <c r="FA11" s="351"/>
      <c r="FB11" s="351"/>
      <c r="FC11" s="351"/>
      <c r="FD11" s="351"/>
      <c r="FE11" s="351"/>
      <c r="FF11" s="351"/>
      <c r="FG11" s="351"/>
      <c r="FH11" s="351"/>
      <c r="FI11" s="351"/>
      <c r="FJ11" s="351"/>
      <c r="FK11" s="351"/>
      <c r="FL11" s="351"/>
      <c r="FM11" s="351"/>
      <c r="FN11" s="351"/>
    </row>
    <row r="12" spans="1:170" s="876" customFormat="1" ht="19.5" customHeight="1">
      <c r="A12" s="866" t="s">
        <v>590</v>
      </c>
      <c r="B12" s="867"/>
      <c r="C12" s="868">
        <f>Q12/E12/12</f>
        <v>32866.298449612405</v>
      </c>
      <c r="D12" s="869">
        <v>20259</v>
      </c>
      <c r="E12" s="870">
        <f>E14+E25</f>
        <v>43</v>
      </c>
      <c r="F12" s="870">
        <f>F14+F25</f>
        <v>3</v>
      </c>
      <c r="G12" s="870">
        <f>G14+G25</f>
        <v>0</v>
      </c>
      <c r="H12" s="871">
        <f>H14+H25</f>
        <v>46</v>
      </c>
      <c r="I12" s="872">
        <f>I14+I25</f>
        <v>4268541</v>
      </c>
      <c r="J12" s="870">
        <f aca="true" t="shared" si="0" ref="J12:T12">J14+J25</f>
        <v>0</v>
      </c>
      <c r="K12" s="870">
        <f t="shared" si="0"/>
        <v>1150137</v>
      </c>
      <c r="L12" s="870">
        <f t="shared" si="0"/>
        <v>5418678</v>
      </c>
      <c r="M12" s="870">
        <f t="shared" si="0"/>
        <v>12690469</v>
      </c>
      <c r="N12" s="870">
        <f t="shared" si="0"/>
        <v>729335</v>
      </c>
      <c r="O12" s="870">
        <f t="shared" si="0"/>
        <v>800681</v>
      </c>
      <c r="P12" s="870">
        <f t="shared" si="0"/>
        <v>14220485</v>
      </c>
      <c r="Q12" s="870">
        <f t="shared" si="0"/>
        <v>16959010</v>
      </c>
      <c r="R12" s="873">
        <f t="shared" si="0"/>
        <v>729335</v>
      </c>
      <c r="S12" s="870">
        <f t="shared" si="0"/>
        <v>1950818</v>
      </c>
      <c r="T12" s="874">
        <f t="shared" si="0"/>
        <v>19639163</v>
      </c>
      <c r="U12" s="875"/>
      <c r="V12" s="875"/>
      <c r="W12" s="875"/>
      <c r="X12" s="875"/>
      <c r="Y12" s="875"/>
      <c r="Z12" s="875"/>
      <c r="AA12" s="875"/>
      <c r="AB12" s="875"/>
      <c r="AC12" s="875"/>
      <c r="AD12" s="875"/>
      <c r="AE12" s="875"/>
      <c r="AF12" s="875"/>
      <c r="AG12" s="875"/>
      <c r="AH12" s="875"/>
      <c r="AI12" s="875"/>
      <c r="AJ12" s="875"/>
      <c r="AK12" s="875"/>
      <c r="AL12" s="875"/>
      <c r="AM12" s="875"/>
      <c r="AN12" s="875"/>
      <c r="AO12" s="875"/>
      <c r="AP12" s="875"/>
      <c r="AQ12" s="875"/>
      <c r="AR12" s="875"/>
      <c r="AS12" s="875"/>
      <c r="AT12" s="875"/>
      <c r="AU12" s="875"/>
      <c r="AV12" s="875"/>
      <c r="AW12" s="875"/>
      <c r="AX12" s="875"/>
      <c r="AY12" s="875"/>
      <c r="AZ12" s="875"/>
      <c r="BA12" s="875"/>
      <c r="BB12" s="875"/>
      <c r="BC12" s="875"/>
      <c r="BD12" s="875"/>
      <c r="BE12" s="875"/>
      <c r="BF12" s="875"/>
      <c r="BG12" s="875"/>
      <c r="BH12" s="875"/>
      <c r="BI12" s="875"/>
      <c r="BJ12" s="875"/>
      <c r="BK12" s="875"/>
      <c r="BL12" s="875"/>
      <c r="BM12" s="875"/>
      <c r="BN12" s="875"/>
      <c r="BO12" s="875"/>
      <c r="BP12" s="875"/>
      <c r="BQ12" s="875"/>
      <c r="BR12" s="875"/>
      <c r="BS12" s="875"/>
      <c r="BT12" s="875"/>
      <c r="BU12" s="875"/>
      <c r="BV12" s="875"/>
      <c r="BW12" s="875"/>
      <c r="BX12" s="875"/>
      <c r="BY12" s="875"/>
      <c r="BZ12" s="875"/>
      <c r="CA12" s="875"/>
      <c r="CB12" s="875"/>
      <c r="CC12" s="875"/>
      <c r="CD12" s="875"/>
      <c r="CE12" s="875"/>
      <c r="CF12" s="875"/>
      <c r="CG12" s="875"/>
      <c r="CH12" s="875"/>
      <c r="CI12" s="875"/>
      <c r="CJ12" s="875"/>
      <c r="CK12" s="875"/>
      <c r="CL12" s="875"/>
      <c r="CM12" s="875"/>
      <c r="CN12" s="875"/>
      <c r="CO12" s="875"/>
      <c r="CP12" s="875"/>
      <c r="CQ12" s="875"/>
      <c r="CR12" s="875"/>
      <c r="CS12" s="875"/>
      <c r="CT12" s="875"/>
      <c r="CU12" s="875"/>
      <c r="CV12" s="875"/>
      <c r="CW12" s="875"/>
      <c r="CX12" s="875"/>
      <c r="CY12" s="875"/>
      <c r="CZ12" s="875"/>
      <c r="DA12" s="875"/>
      <c r="DB12" s="875"/>
      <c r="DC12" s="875"/>
      <c r="DD12" s="875"/>
      <c r="DE12" s="875"/>
      <c r="DF12" s="875"/>
      <c r="DG12" s="875"/>
      <c r="DH12" s="875"/>
      <c r="DI12" s="875"/>
      <c r="DJ12" s="875"/>
      <c r="DK12" s="875"/>
      <c r="DL12" s="875"/>
      <c r="DM12" s="875"/>
      <c r="DN12" s="875"/>
      <c r="DO12" s="875"/>
      <c r="DP12" s="875"/>
      <c r="DQ12" s="875"/>
      <c r="DR12" s="875"/>
      <c r="DS12" s="875"/>
      <c r="DT12" s="875"/>
      <c r="DU12" s="875"/>
      <c r="DV12" s="875"/>
      <c r="DW12" s="875"/>
      <c r="DX12" s="875"/>
      <c r="DY12" s="875"/>
      <c r="DZ12" s="875"/>
      <c r="EA12" s="875"/>
      <c r="EB12" s="875"/>
      <c r="EC12" s="875"/>
      <c r="ED12" s="875"/>
      <c r="EE12" s="875"/>
      <c r="EF12" s="875"/>
      <c r="EG12" s="875"/>
      <c r="EH12" s="875"/>
      <c r="EI12" s="875"/>
      <c r="EJ12" s="875"/>
      <c r="EK12" s="875"/>
      <c r="EL12" s="875"/>
      <c r="EM12" s="875"/>
      <c r="EN12" s="875"/>
      <c r="EO12" s="875"/>
      <c r="EP12" s="875"/>
      <c r="EQ12" s="875"/>
      <c r="ER12" s="875"/>
      <c r="ES12" s="875"/>
      <c r="ET12" s="875"/>
      <c r="EU12" s="875"/>
      <c r="EV12" s="875"/>
      <c r="EW12" s="875"/>
      <c r="EX12" s="875"/>
      <c r="EY12" s="875"/>
      <c r="EZ12" s="875"/>
      <c r="FA12" s="875"/>
      <c r="FB12" s="875"/>
      <c r="FC12" s="875"/>
      <c r="FD12" s="875"/>
      <c r="FE12" s="875"/>
      <c r="FF12" s="875"/>
      <c r="FG12" s="875"/>
      <c r="FH12" s="875"/>
      <c r="FI12" s="875"/>
      <c r="FJ12" s="875"/>
      <c r="FK12" s="875"/>
      <c r="FL12" s="875"/>
      <c r="FM12" s="875"/>
      <c r="FN12" s="875"/>
    </row>
    <row r="13" spans="1:170" s="876" customFormat="1" ht="19.5" customHeight="1">
      <c r="A13" s="877" t="s">
        <v>516</v>
      </c>
      <c r="B13" s="878"/>
      <c r="C13" s="868"/>
      <c r="D13" s="879"/>
      <c r="E13" s="879"/>
      <c r="F13" s="879"/>
      <c r="G13" s="879"/>
      <c r="H13" s="880"/>
      <c r="I13" s="881"/>
      <c r="J13" s="882"/>
      <c r="K13" s="882"/>
      <c r="L13" s="882"/>
      <c r="M13" s="882"/>
      <c r="N13" s="882"/>
      <c r="O13" s="882"/>
      <c r="P13" s="882"/>
      <c r="Q13" s="882"/>
      <c r="R13" s="883"/>
      <c r="S13" s="882"/>
      <c r="T13" s="884"/>
      <c r="U13" s="875"/>
      <c r="V13" s="875"/>
      <c r="W13" s="875"/>
      <c r="X13" s="875"/>
      <c r="Y13" s="875"/>
      <c r="Z13" s="875"/>
      <c r="AA13" s="875"/>
      <c r="AB13" s="875"/>
      <c r="AC13" s="875"/>
      <c r="AD13" s="875"/>
      <c r="AE13" s="875"/>
      <c r="AF13" s="875"/>
      <c r="AG13" s="875"/>
      <c r="AH13" s="875"/>
      <c r="AI13" s="875"/>
      <c r="AJ13" s="875"/>
      <c r="AK13" s="875"/>
      <c r="AL13" s="875"/>
      <c r="AM13" s="875"/>
      <c r="AN13" s="875"/>
      <c r="AO13" s="875"/>
      <c r="AP13" s="875"/>
      <c r="AQ13" s="875"/>
      <c r="AR13" s="875"/>
      <c r="AS13" s="875"/>
      <c r="AT13" s="875"/>
      <c r="AU13" s="875"/>
      <c r="AV13" s="875"/>
      <c r="AW13" s="875"/>
      <c r="AX13" s="875"/>
      <c r="AY13" s="875"/>
      <c r="AZ13" s="875"/>
      <c r="BA13" s="875"/>
      <c r="BB13" s="875"/>
      <c r="BC13" s="875"/>
      <c r="BD13" s="875"/>
      <c r="BE13" s="875"/>
      <c r="BF13" s="875"/>
      <c r="BG13" s="875"/>
      <c r="BH13" s="875"/>
      <c r="BI13" s="875"/>
      <c r="BJ13" s="875"/>
      <c r="BK13" s="875"/>
      <c r="BL13" s="875"/>
      <c r="BM13" s="875"/>
      <c r="BN13" s="875"/>
      <c r="BO13" s="875"/>
      <c r="BP13" s="875"/>
      <c r="BQ13" s="875"/>
      <c r="BR13" s="875"/>
      <c r="BS13" s="875"/>
      <c r="BT13" s="875"/>
      <c r="BU13" s="875"/>
      <c r="BV13" s="875"/>
      <c r="BW13" s="875"/>
      <c r="BX13" s="875"/>
      <c r="BY13" s="875"/>
      <c r="BZ13" s="875"/>
      <c r="CA13" s="875"/>
      <c r="CB13" s="875"/>
      <c r="CC13" s="875"/>
      <c r="CD13" s="875"/>
      <c r="CE13" s="875"/>
      <c r="CF13" s="875"/>
      <c r="CG13" s="875"/>
      <c r="CH13" s="875"/>
      <c r="CI13" s="875"/>
      <c r="CJ13" s="875"/>
      <c r="CK13" s="875"/>
      <c r="CL13" s="875"/>
      <c r="CM13" s="875"/>
      <c r="CN13" s="875"/>
      <c r="CO13" s="875"/>
      <c r="CP13" s="875"/>
      <c r="CQ13" s="875"/>
      <c r="CR13" s="875"/>
      <c r="CS13" s="875"/>
      <c r="CT13" s="875"/>
      <c r="CU13" s="875"/>
      <c r="CV13" s="875"/>
      <c r="CW13" s="875"/>
      <c r="CX13" s="875"/>
      <c r="CY13" s="875"/>
      <c r="CZ13" s="875"/>
      <c r="DA13" s="875"/>
      <c r="DB13" s="875"/>
      <c r="DC13" s="875"/>
      <c r="DD13" s="875"/>
      <c r="DE13" s="875"/>
      <c r="DF13" s="875"/>
      <c r="DG13" s="875"/>
      <c r="DH13" s="875"/>
      <c r="DI13" s="875"/>
      <c r="DJ13" s="875"/>
      <c r="DK13" s="875"/>
      <c r="DL13" s="875"/>
      <c r="DM13" s="875"/>
      <c r="DN13" s="875"/>
      <c r="DO13" s="875"/>
      <c r="DP13" s="875"/>
      <c r="DQ13" s="875"/>
      <c r="DR13" s="875"/>
      <c r="DS13" s="875"/>
      <c r="DT13" s="875"/>
      <c r="DU13" s="875"/>
      <c r="DV13" s="875"/>
      <c r="DW13" s="875"/>
      <c r="DX13" s="875"/>
      <c r="DY13" s="875"/>
      <c r="DZ13" s="875"/>
      <c r="EA13" s="875"/>
      <c r="EB13" s="875"/>
      <c r="EC13" s="875"/>
      <c r="ED13" s="875"/>
      <c r="EE13" s="875"/>
      <c r="EF13" s="875"/>
      <c r="EG13" s="875"/>
      <c r="EH13" s="875"/>
      <c r="EI13" s="875"/>
      <c r="EJ13" s="875"/>
      <c r="EK13" s="875"/>
      <c r="EL13" s="875"/>
      <c r="EM13" s="875"/>
      <c r="EN13" s="875"/>
      <c r="EO13" s="875"/>
      <c r="EP13" s="875"/>
      <c r="EQ13" s="875"/>
      <c r="ER13" s="875"/>
      <c r="ES13" s="875"/>
      <c r="ET13" s="875"/>
      <c r="EU13" s="875"/>
      <c r="EV13" s="875"/>
      <c r="EW13" s="875"/>
      <c r="EX13" s="875"/>
      <c r="EY13" s="875"/>
      <c r="EZ13" s="875"/>
      <c r="FA13" s="875"/>
      <c r="FB13" s="875"/>
      <c r="FC13" s="875"/>
      <c r="FD13" s="875"/>
      <c r="FE13" s="875"/>
      <c r="FF13" s="875"/>
      <c r="FG13" s="875"/>
      <c r="FH13" s="875"/>
      <c r="FI13" s="875"/>
      <c r="FJ13" s="875"/>
      <c r="FK13" s="875"/>
      <c r="FL13" s="875"/>
      <c r="FM13" s="875"/>
      <c r="FN13" s="875"/>
    </row>
    <row r="14" spans="1:170" s="876" customFormat="1" ht="19.5" customHeight="1">
      <c r="A14" s="877" t="s">
        <v>591</v>
      </c>
      <c r="B14" s="878"/>
      <c r="C14" s="868">
        <f>Q14/E14/12</f>
        <v>32866.298449612405</v>
      </c>
      <c r="D14" s="879">
        <v>20259</v>
      </c>
      <c r="E14" s="882">
        <f>SUM(E15:E21)</f>
        <v>43</v>
      </c>
      <c r="F14" s="882">
        <f>SUM(F15:F21)</f>
        <v>3</v>
      </c>
      <c r="G14" s="882">
        <f>SUM(G15:G21)</f>
        <v>0</v>
      </c>
      <c r="H14" s="885">
        <f>SUM(H15:H21)</f>
        <v>46</v>
      </c>
      <c r="I14" s="881">
        <f>SUM(I15:I21)</f>
        <v>4268541</v>
      </c>
      <c r="J14" s="882">
        <f aca="true" t="shared" si="1" ref="J14:T14">SUM(J15:J21)</f>
        <v>0</v>
      </c>
      <c r="K14" s="882">
        <f t="shared" si="1"/>
        <v>1150137</v>
      </c>
      <c r="L14" s="882">
        <f t="shared" si="1"/>
        <v>5418678</v>
      </c>
      <c r="M14" s="882">
        <f t="shared" si="1"/>
        <v>12690469</v>
      </c>
      <c r="N14" s="882">
        <f t="shared" si="1"/>
        <v>729335</v>
      </c>
      <c r="O14" s="882">
        <f t="shared" si="1"/>
        <v>800681</v>
      </c>
      <c r="P14" s="882">
        <f t="shared" si="1"/>
        <v>14220485</v>
      </c>
      <c r="Q14" s="882">
        <f t="shared" si="1"/>
        <v>16959010</v>
      </c>
      <c r="R14" s="883">
        <f t="shared" si="1"/>
        <v>729335</v>
      </c>
      <c r="S14" s="882">
        <f t="shared" si="1"/>
        <v>1950818</v>
      </c>
      <c r="T14" s="884">
        <f t="shared" si="1"/>
        <v>19639163</v>
      </c>
      <c r="U14" s="875"/>
      <c r="V14" s="875"/>
      <c r="W14" s="875"/>
      <c r="X14" s="875"/>
      <c r="Y14" s="875"/>
      <c r="Z14" s="875"/>
      <c r="AA14" s="875"/>
      <c r="AB14" s="875"/>
      <c r="AC14" s="875"/>
      <c r="AD14" s="875"/>
      <c r="AE14" s="875"/>
      <c r="AF14" s="875"/>
      <c r="AG14" s="875"/>
      <c r="AH14" s="875"/>
      <c r="AI14" s="875"/>
      <c r="AJ14" s="875"/>
      <c r="AK14" s="875"/>
      <c r="AL14" s="875"/>
      <c r="AM14" s="875"/>
      <c r="AN14" s="875"/>
      <c r="AO14" s="875"/>
      <c r="AP14" s="875"/>
      <c r="AQ14" s="875"/>
      <c r="AR14" s="875"/>
      <c r="AS14" s="875"/>
      <c r="AT14" s="875"/>
      <c r="AU14" s="875"/>
      <c r="AV14" s="875"/>
      <c r="AW14" s="875"/>
      <c r="AX14" s="875"/>
      <c r="AY14" s="875"/>
      <c r="AZ14" s="875"/>
      <c r="BA14" s="875"/>
      <c r="BB14" s="875"/>
      <c r="BC14" s="875"/>
      <c r="BD14" s="875"/>
      <c r="BE14" s="875"/>
      <c r="BF14" s="875"/>
      <c r="BG14" s="875"/>
      <c r="BH14" s="875"/>
      <c r="BI14" s="875"/>
      <c r="BJ14" s="875"/>
      <c r="BK14" s="875"/>
      <c r="BL14" s="875"/>
      <c r="BM14" s="875"/>
      <c r="BN14" s="875"/>
      <c r="BO14" s="875"/>
      <c r="BP14" s="875"/>
      <c r="BQ14" s="875"/>
      <c r="BR14" s="875"/>
      <c r="BS14" s="875"/>
      <c r="BT14" s="875"/>
      <c r="BU14" s="875"/>
      <c r="BV14" s="875"/>
      <c r="BW14" s="875"/>
      <c r="BX14" s="875"/>
      <c r="BY14" s="875"/>
      <c r="BZ14" s="875"/>
      <c r="CA14" s="875"/>
      <c r="CB14" s="875"/>
      <c r="CC14" s="875"/>
      <c r="CD14" s="875"/>
      <c r="CE14" s="875"/>
      <c r="CF14" s="875"/>
      <c r="CG14" s="875"/>
      <c r="CH14" s="875"/>
      <c r="CI14" s="875"/>
      <c r="CJ14" s="875"/>
      <c r="CK14" s="875"/>
      <c r="CL14" s="875"/>
      <c r="CM14" s="875"/>
      <c r="CN14" s="875"/>
      <c r="CO14" s="875"/>
      <c r="CP14" s="875"/>
      <c r="CQ14" s="875"/>
      <c r="CR14" s="875"/>
      <c r="CS14" s="875"/>
      <c r="CT14" s="875"/>
      <c r="CU14" s="875"/>
      <c r="CV14" s="875"/>
      <c r="CW14" s="875"/>
      <c r="CX14" s="875"/>
      <c r="CY14" s="875"/>
      <c r="CZ14" s="875"/>
      <c r="DA14" s="875"/>
      <c r="DB14" s="875"/>
      <c r="DC14" s="875"/>
      <c r="DD14" s="875"/>
      <c r="DE14" s="875"/>
      <c r="DF14" s="875"/>
      <c r="DG14" s="875"/>
      <c r="DH14" s="875"/>
      <c r="DI14" s="875"/>
      <c r="DJ14" s="875"/>
      <c r="DK14" s="875"/>
      <c r="DL14" s="875"/>
      <c r="DM14" s="875"/>
      <c r="DN14" s="875"/>
      <c r="DO14" s="875"/>
      <c r="DP14" s="875"/>
      <c r="DQ14" s="875"/>
      <c r="DR14" s="875"/>
      <c r="DS14" s="875"/>
      <c r="DT14" s="875"/>
      <c r="DU14" s="875"/>
      <c r="DV14" s="875"/>
      <c r="DW14" s="875"/>
      <c r="DX14" s="875"/>
      <c r="DY14" s="875"/>
      <c r="DZ14" s="875"/>
      <c r="EA14" s="875"/>
      <c r="EB14" s="875"/>
      <c r="EC14" s="875"/>
      <c r="ED14" s="875"/>
      <c r="EE14" s="875"/>
      <c r="EF14" s="875"/>
      <c r="EG14" s="875"/>
      <c r="EH14" s="875"/>
      <c r="EI14" s="875"/>
      <c r="EJ14" s="875"/>
      <c r="EK14" s="875"/>
      <c r="EL14" s="875"/>
      <c r="EM14" s="875"/>
      <c r="EN14" s="875"/>
      <c r="EO14" s="875"/>
      <c r="EP14" s="875"/>
      <c r="EQ14" s="875"/>
      <c r="ER14" s="875"/>
      <c r="ES14" s="875"/>
      <c r="ET14" s="875"/>
      <c r="EU14" s="875"/>
      <c r="EV14" s="875"/>
      <c r="EW14" s="875"/>
      <c r="EX14" s="875"/>
      <c r="EY14" s="875"/>
      <c r="EZ14" s="875"/>
      <c r="FA14" s="875"/>
      <c r="FB14" s="875"/>
      <c r="FC14" s="875"/>
      <c r="FD14" s="875"/>
      <c r="FE14" s="875"/>
      <c r="FF14" s="875"/>
      <c r="FG14" s="875"/>
      <c r="FH14" s="875"/>
      <c r="FI14" s="875"/>
      <c r="FJ14" s="875"/>
      <c r="FK14" s="875"/>
      <c r="FL14" s="875"/>
      <c r="FM14" s="875"/>
      <c r="FN14" s="875"/>
    </row>
    <row r="15" spans="1:20" ht="19.5" customHeight="1">
      <c r="A15" s="353" t="s">
        <v>516</v>
      </c>
      <c r="B15" s="886"/>
      <c r="C15" s="887"/>
      <c r="D15" s="888"/>
      <c r="E15" s="888"/>
      <c r="F15" s="888"/>
      <c r="G15" s="888"/>
      <c r="H15" s="889"/>
      <c r="I15" s="890"/>
      <c r="J15" s="891"/>
      <c r="K15" s="892"/>
      <c r="L15" s="893"/>
      <c r="M15" s="892"/>
      <c r="N15" s="892"/>
      <c r="O15" s="892"/>
      <c r="P15" s="892"/>
      <c r="Q15" s="891"/>
      <c r="R15" s="894"/>
      <c r="S15" s="892"/>
      <c r="T15" s="895"/>
    </row>
    <row r="16" spans="1:20" ht="19.5" customHeight="1">
      <c r="A16" s="354" t="s">
        <v>592</v>
      </c>
      <c r="B16" s="896"/>
      <c r="C16" s="887"/>
      <c r="D16" s="888"/>
      <c r="E16" s="888"/>
      <c r="F16" s="888"/>
      <c r="G16" s="888"/>
      <c r="H16" s="889"/>
      <c r="I16" s="890"/>
      <c r="J16" s="891"/>
      <c r="K16" s="892"/>
      <c r="L16" s="893"/>
      <c r="M16" s="892"/>
      <c r="N16" s="892"/>
      <c r="O16" s="892"/>
      <c r="P16" s="892"/>
      <c r="Q16" s="891"/>
      <c r="R16" s="894"/>
      <c r="S16" s="892"/>
      <c r="T16" s="895"/>
    </row>
    <row r="17" spans="1:20" ht="31.5" customHeight="1">
      <c r="A17" s="354" t="s">
        <v>593</v>
      </c>
      <c r="B17" s="896"/>
      <c r="C17" s="887"/>
      <c r="D17" s="888"/>
      <c r="E17" s="888"/>
      <c r="F17" s="888"/>
      <c r="G17" s="888"/>
      <c r="H17" s="889"/>
      <c r="I17" s="890"/>
      <c r="J17" s="891"/>
      <c r="K17" s="892"/>
      <c r="L17" s="893"/>
      <c r="M17" s="892"/>
      <c r="N17" s="892"/>
      <c r="O17" s="892"/>
      <c r="P17" s="892"/>
      <c r="Q17" s="891"/>
      <c r="R17" s="894"/>
      <c r="S17" s="892"/>
      <c r="T17" s="895"/>
    </row>
    <row r="18" spans="1:170" s="876" customFormat="1" ht="21.75" customHeight="1">
      <c r="A18" s="897" t="s">
        <v>634</v>
      </c>
      <c r="B18" s="898" t="s">
        <v>121</v>
      </c>
      <c r="C18" s="868">
        <f>Q18/E18/12</f>
        <v>30905.28888888889</v>
      </c>
      <c r="D18" s="879">
        <v>0</v>
      </c>
      <c r="E18" s="880">
        <v>30</v>
      </c>
      <c r="F18" s="879">
        <v>0</v>
      </c>
      <c r="G18" s="879">
        <v>0</v>
      </c>
      <c r="H18" s="879">
        <f>E18+F18+G18</f>
        <v>30</v>
      </c>
      <c r="I18" s="899">
        <v>3457369</v>
      </c>
      <c r="J18" s="885">
        <v>0</v>
      </c>
      <c r="K18" s="882">
        <v>1086600</v>
      </c>
      <c r="L18" s="900">
        <f>I18+J18+K18</f>
        <v>4543969</v>
      </c>
      <c r="M18" s="882">
        <v>7668535</v>
      </c>
      <c r="N18" s="882">
        <v>0</v>
      </c>
      <c r="O18" s="882">
        <v>440638</v>
      </c>
      <c r="P18" s="882">
        <f>M18+N18+O18</f>
        <v>8109173</v>
      </c>
      <c r="Q18" s="885">
        <f>I18+M18</f>
        <v>11125904</v>
      </c>
      <c r="R18" s="883">
        <f aca="true" t="shared" si="2" ref="R18:T21">J18+N18</f>
        <v>0</v>
      </c>
      <c r="S18" s="882">
        <f t="shared" si="2"/>
        <v>1527238</v>
      </c>
      <c r="T18" s="884">
        <f>L18+P18</f>
        <v>12653142</v>
      </c>
      <c r="U18" s="875"/>
      <c r="V18" s="875"/>
      <c r="W18" s="875"/>
      <c r="X18" s="875"/>
      <c r="Y18" s="875"/>
      <c r="Z18" s="875"/>
      <c r="AA18" s="875"/>
      <c r="AB18" s="875"/>
      <c r="AC18" s="875"/>
      <c r="AD18" s="875"/>
      <c r="AE18" s="875"/>
      <c r="AF18" s="875"/>
      <c r="AG18" s="875"/>
      <c r="AH18" s="875"/>
      <c r="AI18" s="875"/>
      <c r="AJ18" s="875"/>
      <c r="AK18" s="875"/>
      <c r="AL18" s="875"/>
      <c r="AM18" s="875"/>
      <c r="AN18" s="875"/>
      <c r="AO18" s="875"/>
      <c r="AP18" s="875"/>
      <c r="AQ18" s="875"/>
      <c r="AR18" s="875"/>
      <c r="AS18" s="875"/>
      <c r="AT18" s="875"/>
      <c r="AU18" s="875"/>
      <c r="AV18" s="875"/>
      <c r="AW18" s="875"/>
      <c r="AX18" s="875"/>
      <c r="AY18" s="875"/>
      <c r="AZ18" s="875"/>
      <c r="BA18" s="875"/>
      <c r="BB18" s="875"/>
      <c r="BC18" s="875"/>
      <c r="BD18" s="875"/>
      <c r="BE18" s="875"/>
      <c r="BF18" s="875"/>
      <c r="BG18" s="875"/>
      <c r="BH18" s="875"/>
      <c r="BI18" s="875"/>
      <c r="BJ18" s="875"/>
      <c r="BK18" s="875"/>
      <c r="BL18" s="875"/>
      <c r="BM18" s="875"/>
      <c r="BN18" s="875"/>
      <c r="BO18" s="875"/>
      <c r="BP18" s="875"/>
      <c r="BQ18" s="875"/>
      <c r="BR18" s="875"/>
      <c r="BS18" s="875"/>
      <c r="BT18" s="875"/>
      <c r="BU18" s="875"/>
      <c r="BV18" s="875"/>
      <c r="BW18" s="875"/>
      <c r="BX18" s="875"/>
      <c r="BY18" s="875"/>
      <c r="BZ18" s="875"/>
      <c r="CA18" s="875"/>
      <c r="CB18" s="875"/>
      <c r="CC18" s="875"/>
      <c r="CD18" s="875"/>
      <c r="CE18" s="875"/>
      <c r="CF18" s="875"/>
      <c r="CG18" s="875"/>
      <c r="CH18" s="875"/>
      <c r="CI18" s="875"/>
      <c r="CJ18" s="875"/>
      <c r="CK18" s="875"/>
      <c r="CL18" s="875"/>
      <c r="CM18" s="875"/>
      <c r="CN18" s="875"/>
      <c r="CO18" s="875"/>
      <c r="CP18" s="875"/>
      <c r="CQ18" s="875"/>
      <c r="CR18" s="875"/>
      <c r="CS18" s="875"/>
      <c r="CT18" s="875"/>
      <c r="CU18" s="875"/>
      <c r="CV18" s="875"/>
      <c r="CW18" s="875"/>
      <c r="CX18" s="875"/>
      <c r="CY18" s="875"/>
      <c r="CZ18" s="875"/>
      <c r="DA18" s="875"/>
      <c r="DB18" s="875"/>
      <c r="DC18" s="875"/>
      <c r="DD18" s="875"/>
      <c r="DE18" s="875"/>
      <c r="DF18" s="875"/>
      <c r="DG18" s="875"/>
      <c r="DH18" s="875"/>
      <c r="DI18" s="875"/>
      <c r="DJ18" s="875"/>
      <c r="DK18" s="875"/>
      <c r="DL18" s="875"/>
      <c r="DM18" s="875"/>
      <c r="DN18" s="875"/>
      <c r="DO18" s="875"/>
      <c r="DP18" s="875"/>
      <c r="DQ18" s="875"/>
      <c r="DR18" s="875"/>
      <c r="DS18" s="875"/>
      <c r="DT18" s="875"/>
      <c r="DU18" s="875"/>
      <c r="DV18" s="875"/>
      <c r="DW18" s="875"/>
      <c r="DX18" s="875"/>
      <c r="DY18" s="875"/>
      <c r="DZ18" s="875"/>
      <c r="EA18" s="875"/>
      <c r="EB18" s="875"/>
      <c r="EC18" s="875"/>
      <c r="ED18" s="875"/>
      <c r="EE18" s="875"/>
      <c r="EF18" s="875"/>
      <c r="EG18" s="875"/>
      <c r="EH18" s="875"/>
      <c r="EI18" s="875"/>
      <c r="EJ18" s="875"/>
      <c r="EK18" s="875"/>
      <c r="EL18" s="875"/>
      <c r="EM18" s="875"/>
      <c r="EN18" s="875"/>
      <c r="EO18" s="875"/>
      <c r="EP18" s="875"/>
      <c r="EQ18" s="875"/>
      <c r="ER18" s="875"/>
      <c r="ES18" s="875"/>
      <c r="ET18" s="875"/>
      <c r="EU18" s="875"/>
      <c r="EV18" s="875"/>
      <c r="EW18" s="875"/>
      <c r="EX18" s="875"/>
      <c r="EY18" s="875"/>
      <c r="EZ18" s="875"/>
      <c r="FA18" s="875"/>
      <c r="FB18" s="875"/>
      <c r="FC18" s="875"/>
      <c r="FD18" s="875"/>
      <c r="FE18" s="875"/>
      <c r="FF18" s="875"/>
      <c r="FG18" s="875"/>
      <c r="FH18" s="875"/>
      <c r="FI18" s="875"/>
      <c r="FJ18" s="875"/>
      <c r="FK18" s="875"/>
      <c r="FL18" s="875"/>
      <c r="FM18" s="875"/>
      <c r="FN18" s="875"/>
    </row>
    <row r="19" spans="1:170" s="876" customFormat="1" ht="13.5" customHeight="1">
      <c r="A19" s="897"/>
      <c r="B19" s="898" t="s">
        <v>122</v>
      </c>
      <c r="C19" s="868">
        <f>Q19/E19/12</f>
        <v>40968.38636363636</v>
      </c>
      <c r="D19" s="879">
        <v>0</v>
      </c>
      <c r="E19" s="880">
        <v>11</v>
      </c>
      <c r="F19" s="879">
        <v>0</v>
      </c>
      <c r="G19" s="879">
        <v>0</v>
      </c>
      <c r="H19" s="879">
        <f>E19+F19+G19</f>
        <v>11</v>
      </c>
      <c r="I19" s="899">
        <v>811172</v>
      </c>
      <c r="J19" s="885">
        <v>0</v>
      </c>
      <c r="K19" s="882">
        <v>63537</v>
      </c>
      <c r="L19" s="900">
        <f>I19+J19+K19</f>
        <v>874709</v>
      </c>
      <c r="M19" s="882">
        <v>4596655</v>
      </c>
      <c r="N19" s="882"/>
      <c r="O19" s="882">
        <v>360043</v>
      </c>
      <c r="P19" s="882">
        <f>M19+N19+O19</f>
        <v>4956698</v>
      </c>
      <c r="Q19" s="885">
        <f>I19+M19</f>
        <v>5407827</v>
      </c>
      <c r="R19" s="883">
        <f t="shared" si="2"/>
        <v>0</v>
      </c>
      <c r="S19" s="882">
        <f t="shared" si="2"/>
        <v>423580</v>
      </c>
      <c r="T19" s="884">
        <f t="shared" si="2"/>
        <v>5831407</v>
      </c>
      <c r="U19" s="875"/>
      <c r="V19" s="875"/>
      <c r="W19" s="875"/>
      <c r="X19" s="875"/>
      <c r="Y19" s="875"/>
      <c r="Z19" s="875"/>
      <c r="AA19" s="875"/>
      <c r="AB19" s="875"/>
      <c r="AC19" s="875"/>
      <c r="AD19" s="875"/>
      <c r="AE19" s="875"/>
      <c r="AF19" s="875"/>
      <c r="AG19" s="875"/>
      <c r="AH19" s="875"/>
      <c r="AI19" s="875"/>
      <c r="AJ19" s="875"/>
      <c r="AK19" s="875"/>
      <c r="AL19" s="875"/>
      <c r="AM19" s="875"/>
      <c r="AN19" s="875"/>
      <c r="AO19" s="875"/>
      <c r="AP19" s="875"/>
      <c r="AQ19" s="875"/>
      <c r="AR19" s="875"/>
      <c r="AS19" s="875"/>
      <c r="AT19" s="875"/>
      <c r="AU19" s="875"/>
      <c r="AV19" s="875"/>
      <c r="AW19" s="875"/>
      <c r="AX19" s="875"/>
      <c r="AY19" s="875"/>
      <c r="AZ19" s="875"/>
      <c r="BA19" s="875"/>
      <c r="BB19" s="875"/>
      <c r="BC19" s="875"/>
      <c r="BD19" s="875"/>
      <c r="BE19" s="875"/>
      <c r="BF19" s="875"/>
      <c r="BG19" s="875"/>
      <c r="BH19" s="875"/>
      <c r="BI19" s="875"/>
      <c r="BJ19" s="875"/>
      <c r="BK19" s="875"/>
      <c r="BL19" s="875"/>
      <c r="BM19" s="875"/>
      <c r="BN19" s="875"/>
      <c r="BO19" s="875"/>
      <c r="BP19" s="875"/>
      <c r="BQ19" s="875"/>
      <c r="BR19" s="875"/>
      <c r="BS19" s="875"/>
      <c r="BT19" s="875"/>
      <c r="BU19" s="875"/>
      <c r="BV19" s="875"/>
      <c r="BW19" s="875"/>
      <c r="BX19" s="875"/>
      <c r="BY19" s="875"/>
      <c r="BZ19" s="875"/>
      <c r="CA19" s="875"/>
      <c r="CB19" s="875"/>
      <c r="CC19" s="875"/>
      <c r="CD19" s="875"/>
      <c r="CE19" s="875"/>
      <c r="CF19" s="875"/>
      <c r="CG19" s="875"/>
      <c r="CH19" s="875"/>
      <c r="CI19" s="875"/>
      <c r="CJ19" s="875"/>
      <c r="CK19" s="875"/>
      <c r="CL19" s="875"/>
      <c r="CM19" s="875"/>
      <c r="CN19" s="875"/>
      <c r="CO19" s="875"/>
      <c r="CP19" s="875"/>
      <c r="CQ19" s="875"/>
      <c r="CR19" s="875"/>
      <c r="CS19" s="875"/>
      <c r="CT19" s="875"/>
      <c r="CU19" s="875"/>
      <c r="CV19" s="875"/>
      <c r="CW19" s="875"/>
      <c r="CX19" s="875"/>
      <c r="CY19" s="875"/>
      <c r="CZ19" s="875"/>
      <c r="DA19" s="875"/>
      <c r="DB19" s="875"/>
      <c r="DC19" s="875"/>
      <c r="DD19" s="875"/>
      <c r="DE19" s="875"/>
      <c r="DF19" s="875"/>
      <c r="DG19" s="875"/>
      <c r="DH19" s="875"/>
      <c r="DI19" s="875"/>
      <c r="DJ19" s="875"/>
      <c r="DK19" s="875"/>
      <c r="DL19" s="875"/>
      <c r="DM19" s="875"/>
      <c r="DN19" s="875"/>
      <c r="DO19" s="875"/>
      <c r="DP19" s="875"/>
      <c r="DQ19" s="875"/>
      <c r="DR19" s="875"/>
      <c r="DS19" s="875"/>
      <c r="DT19" s="875"/>
      <c r="DU19" s="875"/>
      <c r="DV19" s="875"/>
      <c r="DW19" s="875"/>
      <c r="DX19" s="875"/>
      <c r="DY19" s="875"/>
      <c r="DZ19" s="875"/>
      <c r="EA19" s="875"/>
      <c r="EB19" s="875"/>
      <c r="EC19" s="875"/>
      <c r="ED19" s="875"/>
      <c r="EE19" s="875"/>
      <c r="EF19" s="875"/>
      <c r="EG19" s="875"/>
      <c r="EH19" s="875"/>
      <c r="EI19" s="875"/>
      <c r="EJ19" s="875"/>
      <c r="EK19" s="875"/>
      <c r="EL19" s="875"/>
      <c r="EM19" s="875"/>
      <c r="EN19" s="875"/>
      <c r="EO19" s="875"/>
      <c r="EP19" s="875"/>
      <c r="EQ19" s="875"/>
      <c r="ER19" s="875"/>
      <c r="ES19" s="875"/>
      <c r="ET19" s="875"/>
      <c r="EU19" s="875"/>
      <c r="EV19" s="875"/>
      <c r="EW19" s="875"/>
      <c r="EX19" s="875"/>
      <c r="EY19" s="875"/>
      <c r="EZ19" s="875"/>
      <c r="FA19" s="875"/>
      <c r="FB19" s="875"/>
      <c r="FC19" s="875"/>
      <c r="FD19" s="875"/>
      <c r="FE19" s="875"/>
      <c r="FF19" s="875"/>
      <c r="FG19" s="875"/>
      <c r="FH19" s="875"/>
      <c r="FI19" s="875"/>
      <c r="FJ19" s="875"/>
      <c r="FK19" s="875"/>
      <c r="FL19" s="875"/>
      <c r="FM19" s="875"/>
      <c r="FN19" s="875"/>
    </row>
    <row r="20" spans="1:170" s="876" customFormat="1" ht="13.5" customHeight="1">
      <c r="A20" s="897"/>
      <c r="B20" s="901" t="s">
        <v>743</v>
      </c>
      <c r="C20" s="868">
        <f>Q20/1/12</f>
        <v>1805.9166666666667</v>
      </c>
      <c r="D20" s="879">
        <v>8020</v>
      </c>
      <c r="E20" s="880">
        <v>1</v>
      </c>
      <c r="F20" s="879">
        <v>1</v>
      </c>
      <c r="G20" s="879">
        <v>0</v>
      </c>
      <c r="H20" s="879">
        <f>E20+F20+G20</f>
        <v>2</v>
      </c>
      <c r="I20" s="899">
        <v>0</v>
      </c>
      <c r="J20" s="885">
        <v>0</v>
      </c>
      <c r="K20" s="882">
        <v>0</v>
      </c>
      <c r="L20" s="900">
        <f>I20+J20+K20</f>
        <v>0</v>
      </c>
      <c r="M20" s="882">
        <v>21671</v>
      </c>
      <c r="N20" s="882">
        <v>96244</v>
      </c>
      <c r="O20" s="882">
        <v>0</v>
      </c>
      <c r="P20" s="882">
        <f>M20+N20+O20</f>
        <v>117915</v>
      </c>
      <c r="Q20" s="885">
        <f>I20+M20</f>
        <v>21671</v>
      </c>
      <c r="R20" s="883">
        <f t="shared" si="2"/>
        <v>96244</v>
      </c>
      <c r="S20" s="882"/>
      <c r="T20" s="884">
        <f t="shared" si="2"/>
        <v>117915</v>
      </c>
      <c r="U20" s="875"/>
      <c r="V20" s="875"/>
      <c r="W20" s="875"/>
      <c r="X20" s="875"/>
      <c r="Y20" s="875"/>
      <c r="Z20" s="875"/>
      <c r="AA20" s="875"/>
      <c r="AB20" s="875"/>
      <c r="AC20" s="875"/>
      <c r="AD20" s="875"/>
      <c r="AE20" s="875"/>
      <c r="AF20" s="875"/>
      <c r="AG20" s="875"/>
      <c r="AH20" s="875"/>
      <c r="AI20" s="875"/>
      <c r="AJ20" s="875"/>
      <c r="AK20" s="875"/>
      <c r="AL20" s="875"/>
      <c r="AM20" s="875"/>
      <c r="AN20" s="875"/>
      <c r="AO20" s="875"/>
      <c r="AP20" s="875"/>
      <c r="AQ20" s="875"/>
      <c r="AR20" s="875"/>
      <c r="AS20" s="875"/>
      <c r="AT20" s="875"/>
      <c r="AU20" s="875"/>
      <c r="AV20" s="875"/>
      <c r="AW20" s="875"/>
      <c r="AX20" s="875"/>
      <c r="AY20" s="875"/>
      <c r="AZ20" s="875"/>
      <c r="BA20" s="875"/>
      <c r="BB20" s="875"/>
      <c r="BC20" s="875"/>
      <c r="BD20" s="875"/>
      <c r="BE20" s="875"/>
      <c r="BF20" s="875"/>
      <c r="BG20" s="875"/>
      <c r="BH20" s="875"/>
      <c r="BI20" s="875"/>
      <c r="BJ20" s="875"/>
      <c r="BK20" s="875"/>
      <c r="BL20" s="875"/>
      <c r="BM20" s="875"/>
      <c r="BN20" s="875"/>
      <c r="BO20" s="875"/>
      <c r="BP20" s="875"/>
      <c r="BQ20" s="875"/>
      <c r="BR20" s="875"/>
      <c r="BS20" s="875"/>
      <c r="BT20" s="875"/>
      <c r="BU20" s="875"/>
      <c r="BV20" s="875"/>
      <c r="BW20" s="875"/>
      <c r="BX20" s="875"/>
      <c r="BY20" s="875"/>
      <c r="BZ20" s="875"/>
      <c r="CA20" s="875"/>
      <c r="CB20" s="875"/>
      <c r="CC20" s="875"/>
      <c r="CD20" s="875"/>
      <c r="CE20" s="875"/>
      <c r="CF20" s="875"/>
      <c r="CG20" s="875"/>
      <c r="CH20" s="875"/>
      <c r="CI20" s="875"/>
      <c r="CJ20" s="875"/>
      <c r="CK20" s="875"/>
      <c r="CL20" s="875"/>
      <c r="CM20" s="875"/>
      <c r="CN20" s="875"/>
      <c r="CO20" s="875"/>
      <c r="CP20" s="875"/>
      <c r="CQ20" s="875"/>
      <c r="CR20" s="875"/>
      <c r="CS20" s="875"/>
      <c r="CT20" s="875"/>
      <c r="CU20" s="875"/>
      <c r="CV20" s="875"/>
      <c r="CW20" s="875"/>
      <c r="CX20" s="875"/>
      <c r="CY20" s="875"/>
      <c r="CZ20" s="875"/>
      <c r="DA20" s="875"/>
      <c r="DB20" s="875"/>
      <c r="DC20" s="875"/>
      <c r="DD20" s="875"/>
      <c r="DE20" s="875"/>
      <c r="DF20" s="875"/>
      <c r="DG20" s="875"/>
      <c r="DH20" s="875"/>
      <c r="DI20" s="875"/>
      <c r="DJ20" s="875"/>
      <c r="DK20" s="875"/>
      <c r="DL20" s="875"/>
      <c r="DM20" s="875"/>
      <c r="DN20" s="875"/>
      <c r="DO20" s="875"/>
      <c r="DP20" s="875"/>
      <c r="DQ20" s="875"/>
      <c r="DR20" s="875"/>
      <c r="DS20" s="875"/>
      <c r="DT20" s="875"/>
      <c r="DU20" s="875"/>
      <c r="DV20" s="875"/>
      <c r="DW20" s="875"/>
      <c r="DX20" s="875"/>
      <c r="DY20" s="875"/>
      <c r="DZ20" s="875"/>
      <c r="EA20" s="875"/>
      <c r="EB20" s="875"/>
      <c r="EC20" s="875"/>
      <c r="ED20" s="875"/>
      <c r="EE20" s="875"/>
      <c r="EF20" s="875"/>
      <c r="EG20" s="875"/>
      <c r="EH20" s="875"/>
      <c r="EI20" s="875"/>
      <c r="EJ20" s="875"/>
      <c r="EK20" s="875"/>
      <c r="EL20" s="875"/>
      <c r="EM20" s="875"/>
      <c r="EN20" s="875"/>
      <c r="EO20" s="875"/>
      <c r="EP20" s="875"/>
      <c r="EQ20" s="875"/>
      <c r="ER20" s="875"/>
      <c r="ES20" s="875"/>
      <c r="ET20" s="875"/>
      <c r="EU20" s="875"/>
      <c r="EV20" s="875"/>
      <c r="EW20" s="875"/>
      <c r="EX20" s="875"/>
      <c r="EY20" s="875"/>
      <c r="EZ20" s="875"/>
      <c r="FA20" s="875"/>
      <c r="FB20" s="875"/>
      <c r="FC20" s="875"/>
      <c r="FD20" s="875"/>
      <c r="FE20" s="875"/>
      <c r="FF20" s="875"/>
      <c r="FG20" s="875"/>
      <c r="FH20" s="875"/>
      <c r="FI20" s="875"/>
      <c r="FJ20" s="875"/>
      <c r="FK20" s="875"/>
      <c r="FL20" s="875"/>
      <c r="FM20" s="875"/>
      <c r="FN20" s="875"/>
    </row>
    <row r="21" spans="1:170" s="876" customFormat="1" ht="14.25" customHeight="1">
      <c r="A21" s="897"/>
      <c r="B21" s="898" t="s">
        <v>744</v>
      </c>
      <c r="C21" s="868">
        <f>Q21/E21/12</f>
        <v>33634</v>
      </c>
      <c r="D21" s="879">
        <v>26379</v>
      </c>
      <c r="E21" s="880">
        <v>1</v>
      </c>
      <c r="F21" s="879">
        <v>2</v>
      </c>
      <c r="G21" s="879">
        <v>0</v>
      </c>
      <c r="H21" s="879">
        <f>E21+F21+G21</f>
        <v>3</v>
      </c>
      <c r="I21" s="902">
        <v>0</v>
      </c>
      <c r="J21" s="903">
        <v>0</v>
      </c>
      <c r="K21" s="904">
        <v>0</v>
      </c>
      <c r="L21" s="905">
        <f>I21+J21+K21</f>
        <v>0</v>
      </c>
      <c r="M21" s="882">
        <v>403608</v>
      </c>
      <c r="N21" s="882">
        <v>633091</v>
      </c>
      <c r="O21" s="882">
        <v>0</v>
      </c>
      <c r="P21" s="882">
        <f>M21+N21+O21</f>
        <v>1036699</v>
      </c>
      <c r="Q21" s="885">
        <f>I21+M21</f>
        <v>403608</v>
      </c>
      <c r="R21" s="883">
        <f t="shared" si="2"/>
        <v>633091</v>
      </c>
      <c r="S21" s="882">
        <f t="shared" si="2"/>
        <v>0</v>
      </c>
      <c r="T21" s="884">
        <f t="shared" si="2"/>
        <v>1036699</v>
      </c>
      <c r="U21" s="875"/>
      <c r="V21" s="875"/>
      <c r="W21" s="875"/>
      <c r="X21" s="875"/>
      <c r="Y21" s="875"/>
      <c r="Z21" s="875"/>
      <c r="AA21" s="875"/>
      <c r="AB21" s="875"/>
      <c r="AC21" s="875"/>
      <c r="AD21" s="875"/>
      <c r="AE21" s="875"/>
      <c r="AF21" s="875"/>
      <c r="AG21" s="875"/>
      <c r="AH21" s="875"/>
      <c r="AI21" s="875"/>
      <c r="AJ21" s="875"/>
      <c r="AK21" s="875"/>
      <c r="AL21" s="875"/>
      <c r="AM21" s="875"/>
      <c r="AN21" s="875"/>
      <c r="AO21" s="875"/>
      <c r="AP21" s="875"/>
      <c r="AQ21" s="875"/>
      <c r="AR21" s="875"/>
      <c r="AS21" s="875"/>
      <c r="AT21" s="875"/>
      <c r="AU21" s="875"/>
      <c r="AV21" s="875"/>
      <c r="AW21" s="875"/>
      <c r="AX21" s="875"/>
      <c r="AY21" s="875"/>
      <c r="AZ21" s="875"/>
      <c r="BA21" s="875"/>
      <c r="BB21" s="875"/>
      <c r="BC21" s="875"/>
      <c r="BD21" s="875"/>
      <c r="BE21" s="875"/>
      <c r="BF21" s="875"/>
      <c r="BG21" s="875"/>
      <c r="BH21" s="875"/>
      <c r="BI21" s="875"/>
      <c r="BJ21" s="875"/>
      <c r="BK21" s="875"/>
      <c r="BL21" s="875"/>
      <c r="BM21" s="875"/>
      <c r="BN21" s="875"/>
      <c r="BO21" s="875"/>
      <c r="BP21" s="875"/>
      <c r="BQ21" s="875"/>
      <c r="BR21" s="875"/>
      <c r="BS21" s="875"/>
      <c r="BT21" s="875"/>
      <c r="BU21" s="875"/>
      <c r="BV21" s="875"/>
      <c r="BW21" s="875"/>
      <c r="BX21" s="875"/>
      <c r="BY21" s="875"/>
      <c r="BZ21" s="875"/>
      <c r="CA21" s="875"/>
      <c r="CB21" s="875"/>
      <c r="CC21" s="875"/>
      <c r="CD21" s="875"/>
      <c r="CE21" s="875"/>
      <c r="CF21" s="875"/>
      <c r="CG21" s="875"/>
      <c r="CH21" s="875"/>
      <c r="CI21" s="875"/>
      <c r="CJ21" s="875"/>
      <c r="CK21" s="875"/>
      <c r="CL21" s="875"/>
      <c r="CM21" s="875"/>
      <c r="CN21" s="875"/>
      <c r="CO21" s="875"/>
      <c r="CP21" s="875"/>
      <c r="CQ21" s="875"/>
      <c r="CR21" s="875"/>
      <c r="CS21" s="875"/>
      <c r="CT21" s="875"/>
      <c r="CU21" s="875"/>
      <c r="CV21" s="875"/>
      <c r="CW21" s="875"/>
      <c r="CX21" s="875"/>
      <c r="CY21" s="875"/>
      <c r="CZ21" s="875"/>
      <c r="DA21" s="875"/>
      <c r="DB21" s="875"/>
      <c r="DC21" s="875"/>
      <c r="DD21" s="875"/>
      <c r="DE21" s="875"/>
      <c r="DF21" s="875"/>
      <c r="DG21" s="875"/>
      <c r="DH21" s="875"/>
      <c r="DI21" s="875"/>
      <c r="DJ21" s="875"/>
      <c r="DK21" s="875"/>
      <c r="DL21" s="875"/>
      <c r="DM21" s="875"/>
      <c r="DN21" s="875"/>
      <c r="DO21" s="875"/>
      <c r="DP21" s="875"/>
      <c r="DQ21" s="875"/>
      <c r="DR21" s="875"/>
      <c r="DS21" s="875"/>
      <c r="DT21" s="875"/>
      <c r="DU21" s="875"/>
      <c r="DV21" s="875"/>
      <c r="DW21" s="875"/>
      <c r="DX21" s="875"/>
      <c r="DY21" s="875"/>
      <c r="DZ21" s="875"/>
      <c r="EA21" s="875"/>
      <c r="EB21" s="875"/>
      <c r="EC21" s="875"/>
      <c r="ED21" s="875"/>
      <c r="EE21" s="875"/>
      <c r="EF21" s="875"/>
      <c r="EG21" s="875"/>
      <c r="EH21" s="875"/>
      <c r="EI21" s="875"/>
      <c r="EJ21" s="875"/>
      <c r="EK21" s="875"/>
      <c r="EL21" s="875"/>
      <c r="EM21" s="875"/>
      <c r="EN21" s="875"/>
      <c r="EO21" s="875"/>
      <c r="EP21" s="875"/>
      <c r="EQ21" s="875"/>
      <c r="ER21" s="875"/>
      <c r="ES21" s="875"/>
      <c r="ET21" s="875"/>
      <c r="EU21" s="875"/>
      <c r="EV21" s="875"/>
      <c r="EW21" s="875"/>
      <c r="EX21" s="875"/>
      <c r="EY21" s="875"/>
      <c r="EZ21" s="875"/>
      <c r="FA21" s="875"/>
      <c r="FB21" s="875"/>
      <c r="FC21" s="875"/>
      <c r="FD21" s="875"/>
      <c r="FE21" s="875"/>
      <c r="FF21" s="875"/>
      <c r="FG21" s="875"/>
      <c r="FH21" s="875"/>
      <c r="FI21" s="875"/>
      <c r="FJ21" s="875"/>
      <c r="FK21" s="875"/>
      <c r="FL21" s="875"/>
      <c r="FM21" s="875"/>
      <c r="FN21" s="875"/>
    </row>
    <row r="22" spans="1:20" ht="51.75" customHeight="1">
      <c r="A22" s="354" t="s">
        <v>594</v>
      </c>
      <c r="B22" s="896"/>
      <c r="C22" s="888"/>
      <c r="D22" s="888"/>
      <c r="E22" s="888"/>
      <c r="F22" s="888"/>
      <c r="G22" s="888"/>
      <c r="H22" s="888"/>
      <c r="I22" s="890"/>
      <c r="J22" s="891"/>
      <c r="K22" s="892"/>
      <c r="L22" s="893"/>
      <c r="M22" s="892"/>
      <c r="N22" s="892"/>
      <c r="O22" s="892"/>
      <c r="P22" s="892"/>
      <c r="Q22" s="891"/>
      <c r="R22" s="891"/>
      <c r="S22" s="892"/>
      <c r="T22" s="895"/>
    </row>
    <row r="23" spans="1:20" ht="26.25" customHeight="1">
      <c r="A23" s="354" t="s">
        <v>636</v>
      </c>
      <c r="B23" s="896"/>
      <c r="C23" s="888"/>
      <c r="D23" s="888"/>
      <c r="E23" s="888"/>
      <c r="F23" s="888"/>
      <c r="G23" s="888"/>
      <c r="H23" s="888"/>
      <c r="I23" s="890"/>
      <c r="J23" s="891"/>
      <c r="K23" s="892"/>
      <c r="L23" s="893"/>
      <c r="M23" s="892"/>
      <c r="N23" s="892"/>
      <c r="O23" s="892"/>
      <c r="P23" s="892"/>
      <c r="Q23" s="891"/>
      <c r="R23" s="891"/>
      <c r="S23" s="892"/>
      <c r="T23" s="895"/>
    </row>
    <row r="24" spans="1:20" ht="10.5" customHeight="1">
      <c r="A24" s="354"/>
      <c r="B24" s="896"/>
      <c r="C24" s="888"/>
      <c r="D24" s="888"/>
      <c r="E24" s="888"/>
      <c r="F24" s="888"/>
      <c r="G24" s="888"/>
      <c r="H24" s="888"/>
      <c r="I24" s="890"/>
      <c r="J24" s="891"/>
      <c r="K24" s="892"/>
      <c r="L24" s="893"/>
      <c r="M24" s="892"/>
      <c r="N24" s="892"/>
      <c r="O24" s="892"/>
      <c r="P24" s="892"/>
      <c r="Q24" s="891"/>
      <c r="R24" s="891"/>
      <c r="S24" s="892"/>
      <c r="T24" s="895"/>
    </row>
    <row r="25" spans="1:20" ht="19.5" customHeight="1">
      <c r="A25" s="352" t="s">
        <v>595</v>
      </c>
      <c r="B25" s="906"/>
      <c r="C25" s="888"/>
      <c r="D25" s="888"/>
      <c r="E25" s="888"/>
      <c r="F25" s="888"/>
      <c r="G25" s="888"/>
      <c r="H25" s="888"/>
      <c r="I25" s="890"/>
      <c r="J25" s="891"/>
      <c r="K25" s="892"/>
      <c r="L25" s="893"/>
      <c r="M25" s="892"/>
      <c r="N25" s="892"/>
      <c r="O25" s="892"/>
      <c r="P25" s="892"/>
      <c r="Q25" s="891"/>
      <c r="R25" s="891"/>
      <c r="S25" s="892"/>
      <c r="T25" s="895"/>
    </row>
    <row r="26" spans="1:20" ht="5.25" customHeight="1">
      <c r="A26" s="352"/>
      <c r="B26" s="906"/>
      <c r="C26" s="888"/>
      <c r="D26" s="888"/>
      <c r="E26" s="888"/>
      <c r="F26" s="888"/>
      <c r="G26" s="888"/>
      <c r="H26" s="888"/>
      <c r="I26" s="890"/>
      <c r="J26" s="891"/>
      <c r="K26" s="892"/>
      <c r="L26" s="893"/>
      <c r="M26" s="892"/>
      <c r="N26" s="892"/>
      <c r="O26" s="892"/>
      <c r="P26" s="892"/>
      <c r="Q26" s="891"/>
      <c r="R26" s="891"/>
      <c r="S26" s="892"/>
      <c r="T26" s="895"/>
    </row>
    <row r="27" spans="1:20" ht="25.5" customHeight="1" thickBot="1">
      <c r="A27" s="355" t="s">
        <v>676</v>
      </c>
      <c r="B27" s="907"/>
      <c r="C27" s="908"/>
      <c r="D27" s="908"/>
      <c r="E27" s="908"/>
      <c r="F27" s="908"/>
      <c r="G27" s="908"/>
      <c r="H27" s="908"/>
      <c r="I27" s="909"/>
      <c r="J27" s="910"/>
      <c r="K27" s="911"/>
      <c r="L27" s="912"/>
      <c r="M27" s="911"/>
      <c r="N27" s="911"/>
      <c r="O27" s="911"/>
      <c r="P27" s="911"/>
      <c r="Q27" s="910"/>
      <c r="R27" s="910"/>
      <c r="S27" s="911"/>
      <c r="T27" s="913"/>
    </row>
    <row r="28" spans="1:170" s="356" customFormat="1" ht="44.25" customHeight="1" thickBot="1" thickTop="1">
      <c r="A28" s="357" t="s">
        <v>596</v>
      </c>
      <c r="B28" s="914"/>
      <c r="C28" s="915">
        <f aca="true" t="shared" si="3" ref="C28:H28">C12+C27</f>
        <v>32866.298449612405</v>
      </c>
      <c r="D28" s="915">
        <f t="shared" si="3"/>
        <v>20259</v>
      </c>
      <c r="E28" s="915">
        <f t="shared" si="3"/>
        <v>43</v>
      </c>
      <c r="F28" s="915">
        <f t="shared" si="3"/>
        <v>3</v>
      </c>
      <c r="G28" s="916">
        <f t="shared" si="3"/>
        <v>0</v>
      </c>
      <c r="H28" s="915">
        <f t="shared" si="3"/>
        <v>46</v>
      </c>
      <c r="I28" s="915">
        <f>I12+I27</f>
        <v>4268541</v>
      </c>
      <c r="J28" s="915">
        <f aca="true" t="shared" si="4" ref="J28:T28">J12+J27</f>
        <v>0</v>
      </c>
      <c r="K28" s="915">
        <f t="shared" si="4"/>
        <v>1150137</v>
      </c>
      <c r="L28" s="915">
        <f t="shared" si="4"/>
        <v>5418678</v>
      </c>
      <c r="M28" s="915">
        <f t="shared" si="4"/>
        <v>12690469</v>
      </c>
      <c r="N28" s="915">
        <f t="shared" si="4"/>
        <v>729335</v>
      </c>
      <c r="O28" s="916">
        <f t="shared" si="4"/>
        <v>800681</v>
      </c>
      <c r="P28" s="915">
        <f t="shared" si="4"/>
        <v>14220485</v>
      </c>
      <c r="Q28" s="915">
        <f t="shared" si="4"/>
        <v>16959010</v>
      </c>
      <c r="R28" s="915">
        <f t="shared" si="4"/>
        <v>729335</v>
      </c>
      <c r="S28" s="915">
        <f t="shared" si="4"/>
        <v>1950818</v>
      </c>
      <c r="T28" s="917">
        <f t="shared" si="4"/>
        <v>19639163</v>
      </c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6"/>
      <c r="EP28" s="336"/>
      <c r="EQ28" s="336"/>
      <c r="ER28" s="336"/>
      <c r="ES28" s="336"/>
      <c r="ET28" s="336"/>
      <c r="EU28" s="336"/>
      <c r="EV28" s="336"/>
      <c r="EW28" s="336"/>
      <c r="EX28" s="336"/>
      <c r="EY28" s="336"/>
      <c r="EZ28" s="336"/>
      <c r="FA28" s="336"/>
      <c r="FB28" s="336"/>
      <c r="FC28" s="336"/>
      <c r="FD28" s="336"/>
      <c r="FE28" s="336"/>
      <c r="FF28" s="336"/>
      <c r="FG28" s="336"/>
      <c r="FH28" s="336"/>
      <c r="FI28" s="336"/>
      <c r="FJ28" s="336"/>
      <c r="FK28" s="336"/>
      <c r="FL28" s="336"/>
      <c r="FM28" s="336"/>
      <c r="FN28" s="336"/>
    </row>
    <row r="29" spans="1:170" s="358" customFormat="1" ht="35.25" customHeight="1" thickTop="1">
      <c r="A29" s="359" t="s">
        <v>745</v>
      </c>
      <c r="B29" s="918"/>
      <c r="C29" s="919"/>
      <c r="D29" s="919"/>
      <c r="E29" s="919"/>
      <c r="F29" s="919"/>
      <c r="G29" s="919"/>
      <c r="H29" s="919"/>
      <c r="I29" s="920"/>
      <c r="J29" s="921"/>
      <c r="K29" s="922"/>
      <c r="L29" s="922"/>
      <c r="M29" s="922"/>
      <c r="N29" s="922"/>
      <c r="O29" s="922"/>
      <c r="P29" s="922"/>
      <c r="Q29" s="922"/>
      <c r="R29" s="922"/>
      <c r="S29" s="922"/>
      <c r="T29" s="923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6"/>
      <c r="DM29" s="336"/>
      <c r="DN29" s="336"/>
      <c r="DO29" s="336"/>
      <c r="DP29" s="336"/>
      <c r="DQ29" s="336"/>
      <c r="DR29" s="336"/>
      <c r="DS29" s="336"/>
      <c r="DT29" s="336"/>
      <c r="DU29" s="336"/>
      <c r="DV29" s="336"/>
      <c r="DW29" s="336"/>
      <c r="DX29" s="336"/>
      <c r="DY29" s="336"/>
      <c r="DZ29" s="336"/>
      <c r="EA29" s="336"/>
      <c r="EB29" s="336"/>
      <c r="EC29" s="336"/>
      <c r="ED29" s="336"/>
      <c r="EE29" s="336"/>
      <c r="EF29" s="336"/>
      <c r="EG29" s="336"/>
      <c r="EH29" s="336"/>
      <c r="EI29" s="336"/>
      <c r="EJ29" s="336"/>
      <c r="EK29" s="336"/>
      <c r="EL29" s="336"/>
      <c r="EM29" s="336"/>
      <c r="EN29" s="336"/>
      <c r="EO29" s="336"/>
      <c r="EP29" s="336"/>
      <c r="EQ29" s="336"/>
      <c r="ER29" s="336"/>
      <c r="ES29" s="336"/>
      <c r="ET29" s="336"/>
      <c r="EU29" s="336"/>
      <c r="EV29" s="336"/>
      <c r="EW29" s="336"/>
      <c r="EX29" s="336"/>
      <c r="EY29" s="336"/>
      <c r="EZ29" s="336"/>
      <c r="FA29" s="336"/>
      <c r="FB29" s="336"/>
      <c r="FC29" s="336"/>
      <c r="FD29" s="336"/>
      <c r="FE29" s="336"/>
      <c r="FF29" s="336"/>
      <c r="FG29" s="336"/>
      <c r="FH29" s="336"/>
      <c r="FI29" s="336"/>
      <c r="FJ29" s="336"/>
      <c r="FK29" s="336"/>
      <c r="FL29" s="336"/>
      <c r="FM29" s="336"/>
      <c r="FN29" s="336"/>
    </row>
    <row r="30" spans="1:20" ht="19.5" customHeight="1" thickBot="1">
      <c r="A30" s="361" t="s">
        <v>677</v>
      </c>
      <c r="B30" s="924" t="s">
        <v>746</v>
      </c>
      <c r="C30" s="925">
        <f>C28</f>
        <v>32866.298449612405</v>
      </c>
      <c r="D30" s="925">
        <f aca="true" t="shared" si="5" ref="D30:T30">D28</f>
        <v>20259</v>
      </c>
      <c r="E30" s="925">
        <f t="shared" si="5"/>
        <v>43</v>
      </c>
      <c r="F30" s="925">
        <f t="shared" si="5"/>
        <v>3</v>
      </c>
      <c r="G30" s="925">
        <f t="shared" si="5"/>
        <v>0</v>
      </c>
      <c r="H30" s="925">
        <f t="shared" si="5"/>
        <v>46</v>
      </c>
      <c r="I30" s="925">
        <f t="shared" si="5"/>
        <v>4268541</v>
      </c>
      <c r="J30" s="925">
        <f t="shared" si="5"/>
        <v>0</v>
      </c>
      <c r="K30" s="925">
        <f t="shared" si="5"/>
        <v>1150137</v>
      </c>
      <c r="L30" s="925">
        <f t="shared" si="5"/>
        <v>5418678</v>
      </c>
      <c r="M30" s="925">
        <f t="shared" si="5"/>
        <v>12690469</v>
      </c>
      <c r="N30" s="925">
        <f t="shared" si="5"/>
        <v>729335</v>
      </c>
      <c r="O30" s="925">
        <f t="shared" si="5"/>
        <v>800681</v>
      </c>
      <c r="P30" s="925">
        <f t="shared" si="5"/>
        <v>14220485</v>
      </c>
      <c r="Q30" s="925">
        <f t="shared" si="5"/>
        <v>16959010</v>
      </c>
      <c r="R30" s="925">
        <f t="shared" si="5"/>
        <v>729335</v>
      </c>
      <c r="S30" s="925">
        <f t="shared" si="5"/>
        <v>1950818</v>
      </c>
      <c r="T30" s="926">
        <f t="shared" si="5"/>
        <v>19639163</v>
      </c>
    </row>
    <row r="31" spans="1:20" ht="27.75" customHeight="1">
      <c r="A31" s="1283" t="s">
        <v>633</v>
      </c>
      <c r="B31" s="1283"/>
      <c r="C31" s="1283"/>
      <c r="D31" s="1283"/>
      <c r="E31" s="1283"/>
      <c r="F31" s="1283"/>
      <c r="G31" s="1283"/>
      <c r="H31" s="1283"/>
      <c r="I31" s="1283"/>
      <c r="J31" s="1283"/>
      <c r="K31" s="1283"/>
      <c r="L31" s="1283"/>
      <c r="M31" s="1283"/>
      <c r="N31" s="1283"/>
      <c r="O31" s="1283"/>
      <c r="P31" s="1283"/>
      <c r="Q31" s="1283"/>
      <c r="R31" s="1283"/>
      <c r="S31" s="1283"/>
      <c r="T31" s="1283"/>
    </row>
    <row r="32" spans="1:170" s="360" customFormat="1" ht="19.5" customHeight="1">
      <c r="A32" s="1282" t="s">
        <v>678</v>
      </c>
      <c r="B32" s="1282"/>
      <c r="C32" s="1282"/>
      <c r="D32" s="1282"/>
      <c r="E32" s="1282"/>
      <c r="F32" s="1282"/>
      <c r="G32" s="1282"/>
      <c r="H32" s="1282"/>
      <c r="I32" s="1283"/>
      <c r="J32" s="1283"/>
      <c r="K32" s="1283"/>
      <c r="L32" s="1283"/>
      <c r="M32" s="1283"/>
      <c r="N32" s="1283"/>
      <c r="O32" s="1283"/>
      <c r="P32" s="1283"/>
      <c r="Q32" s="1283"/>
      <c r="R32" s="1283"/>
      <c r="S32" s="1283"/>
      <c r="T32" s="1283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  <c r="BT32" s="362"/>
      <c r="BU32" s="362"/>
      <c r="BV32" s="362"/>
      <c r="BW32" s="362"/>
      <c r="BX32" s="362"/>
      <c r="BY32" s="362"/>
      <c r="BZ32" s="362"/>
      <c r="CA32" s="362"/>
      <c r="CB32" s="362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2"/>
      <c r="CS32" s="362"/>
      <c r="CT32" s="362"/>
      <c r="CU32" s="362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2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2"/>
      <c r="EF32" s="362"/>
      <c r="EG32" s="362"/>
      <c r="EH32" s="362"/>
      <c r="EI32" s="362"/>
      <c r="EJ32" s="362"/>
      <c r="EK32" s="362"/>
      <c r="EL32" s="362"/>
      <c r="EM32" s="362"/>
      <c r="EN32" s="362"/>
      <c r="EO32" s="362"/>
      <c r="EP32" s="362"/>
      <c r="EQ32" s="362"/>
      <c r="ER32" s="362"/>
      <c r="ES32" s="362"/>
      <c r="ET32" s="362"/>
      <c r="EU32" s="362"/>
      <c r="EV32" s="362"/>
      <c r="EW32" s="362"/>
      <c r="EX32" s="362"/>
      <c r="EY32" s="362"/>
      <c r="EZ32" s="362"/>
      <c r="FA32" s="362"/>
      <c r="FB32" s="362"/>
      <c r="FC32" s="362"/>
      <c r="FD32" s="362"/>
      <c r="FE32" s="362"/>
      <c r="FF32" s="362"/>
      <c r="FG32" s="362"/>
      <c r="FH32" s="362"/>
      <c r="FI32" s="362"/>
      <c r="FJ32" s="362"/>
      <c r="FK32" s="362"/>
      <c r="FL32" s="362"/>
      <c r="FM32" s="362"/>
      <c r="FN32" s="362"/>
    </row>
    <row r="33" spans="1:20" ht="19.5" customHeight="1">
      <c r="A33" s="1284" t="s">
        <v>747</v>
      </c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</row>
    <row r="34" spans="1:20" ht="19.5" customHeight="1">
      <c r="A34" s="1283" t="s">
        <v>748</v>
      </c>
      <c r="B34" s="1283"/>
      <c r="C34" s="1283"/>
      <c r="D34" s="1283"/>
      <c r="E34" s="1283"/>
      <c r="F34" s="1283"/>
      <c r="G34" s="1283"/>
      <c r="H34" s="1283"/>
      <c r="I34" s="1283"/>
      <c r="J34" s="1283"/>
      <c r="K34" s="1283"/>
      <c r="L34" s="1283"/>
      <c r="M34" s="1283"/>
      <c r="N34" s="1283"/>
      <c r="O34" s="1283"/>
      <c r="P34" s="1283"/>
      <c r="Q34" s="1283"/>
      <c r="R34" s="1283"/>
      <c r="S34" s="1283"/>
      <c r="T34" s="1283"/>
    </row>
    <row r="35" spans="1:20" ht="19.5" customHeight="1">
      <c r="A35" s="1285" t="s">
        <v>749</v>
      </c>
      <c r="B35" s="1285"/>
      <c r="C35" s="1285"/>
      <c r="D35" s="1285"/>
      <c r="E35" s="1285"/>
      <c r="F35" s="1285"/>
      <c r="G35" s="1285"/>
      <c r="H35" s="1285"/>
      <c r="I35" s="1286"/>
      <c r="J35" s="1286"/>
      <c r="K35" s="1286"/>
      <c r="L35" s="1286"/>
      <c r="M35" s="1286"/>
      <c r="N35" s="1286"/>
      <c r="O35" s="1286"/>
      <c r="P35" s="1286"/>
      <c r="Q35" s="1286"/>
      <c r="R35" s="1286"/>
      <c r="S35" s="1286"/>
      <c r="T35" s="1286"/>
    </row>
    <row r="36" spans="1:20" ht="18.75" customHeight="1">
      <c r="A36" s="1287" t="s">
        <v>750</v>
      </c>
      <c r="B36" s="1287"/>
      <c r="C36" s="1287"/>
      <c r="D36" s="1287"/>
      <c r="E36" s="1287"/>
      <c r="F36" s="1287"/>
      <c r="G36" s="1287"/>
      <c r="H36" s="1287"/>
      <c r="I36" s="1288"/>
      <c r="J36" s="1288"/>
      <c r="K36" s="1288"/>
      <c r="L36" s="1288"/>
      <c r="M36" s="1288"/>
      <c r="N36" s="1288"/>
      <c r="O36" s="1288"/>
      <c r="P36" s="1288"/>
      <c r="Q36" s="1288"/>
      <c r="R36" s="1288"/>
      <c r="S36" s="1288"/>
      <c r="T36" s="1288"/>
    </row>
    <row r="37" spans="1:20" ht="19.5" customHeight="1">
      <c r="A37" s="1287" t="s">
        <v>751</v>
      </c>
      <c r="B37" s="1287"/>
      <c r="C37" s="1287"/>
      <c r="D37" s="1287"/>
      <c r="E37" s="1287"/>
      <c r="F37" s="1287"/>
      <c r="G37" s="1287"/>
      <c r="H37" s="1287"/>
      <c r="I37" s="1288"/>
      <c r="J37" s="1288"/>
      <c r="K37" s="1288"/>
      <c r="L37" s="1288"/>
      <c r="M37" s="1288"/>
      <c r="N37" s="1288"/>
      <c r="O37" s="1288"/>
      <c r="P37" s="1288"/>
      <c r="Q37" s="1288"/>
      <c r="R37" s="1288"/>
      <c r="S37" s="1288"/>
      <c r="T37" s="1288"/>
    </row>
    <row r="38" spans="1:20" ht="18" customHeight="1">
      <c r="A38" s="1287" t="s">
        <v>752</v>
      </c>
      <c r="B38" s="1287"/>
      <c r="C38" s="1287"/>
      <c r="D38" s="1287"/>
      <c r="E38" s="1287"/>
      <c r="F38" s="1287"/>
      <c r="G38" s="1287"/>
      <c r="H38" s="1287"/>
      <c r="I38" s="1288"/>
      <c r="J38" s="1288"/>
      <c r="K38" s="1288"/>
      <c r="L38" s="1288"/>
      <c r="M38" s="1288"/>
      <c r="N38" s="1288"/>
      <c r="O38" s="1288"/>
      <c r="P38" s="1288"/>
      <c r="Q38" s="1288"/>
      <c r="R38" s="1288"/>
      <c r="S38" s="1288"/>
      <c r="T38" s="1288"/>
    </row>
    <row r="39" spans="1:20" ht="30.75" customHeight="1">
      <c r="A39" s="1289" t="s">
        <v>753</v>
      </c>
      <c r="B39" s="1289"/>
      <c r="C39" s="1289"/>
      <c r="D39" s="1289"/>
      <c r="E39" s="1289"/>
      <c r="F39" s="1289"/>
      <c r="G39" s="1289"/>
      <c r="H39" s="1289"/>
      <c r="I39" s="1290"/>
      <c r="J39" s="1290"/>
      <c r="K39" s="1290"/>
      <c r="L39" s="1290"/>
      <c r="M39" s="1290"/>
      <c r="N39" s="1290"/>
      <c r="O39" s="1290"/>
      <c r="P39" s="1290"/>
      <c r="Q39" s="1290"/>
      <c r="R39" s="1290"/>
      <c r="S39" s="1290"/>
      <c r="T39" s="1290"/>
    </row>
    <row r="40" spans="1:20" ht="28.5" customHeight="1">
      <c r="A40" s="1279" t="s">
        <v>754</v>
      </c>
      <c r="B40" s="1279"/>
      <c r="C40" s="1279"/>
      <c r="D40" s="1279"/>
      <c r="E40" s="1279"/>
      <c r="F40" s="1279"/>
      <c r="G40" s="1279"/>
      <c r="H40" s="1279"/>
      <c r="I40" s="1279"/>
      <c r="J40" s="1279"/>
      <c r="K40" s="1279"/>
      <c r="L40" s="1279"/>
      <c r="M40" s="1279"/>
      <c r="N40" s="1279"/>
      <c r="O40" s="1279"/>
      <c r="P40" s="1279"/>
      <c r="Q40" s="1279"/>
      <c r="R40" s="1279"/>
      <c r="S40" s="1279"/>
      <c r="T40" s="1279"/>
    </row>
    <row r="41" spans="1:20" ht="24" customHeight="1">
      <c r="A41" s="1280" t="s">
        <v>755</v>
      </c>
      <c r="B41" s="1280"/>
      <c r="C41" s="1280"/>
      <c r="D41" s="1280"/>
      <c r="E41" s="1280"/>
      <c r="F41" s="1280"/>
      <c r="G41" s="1280"/>
      <c r="H41" s="1280"/>
      <c r="I41" s="1280"/>
      <c r="J41" s="1280"/>
      <c r="K41" s="1280"/>
      <c r="L41" s="1280"/>
      <c r="M41" s="1280"/>
      <c r="N41" s="1280"/>
      <c r="O41" s="1280"/>
      <c r="P41" s="1280"/>
      <c r="Q41" s="1280"/>
      <c r="R41" s="1280"/>
      <c r="S41" s="1280"/>
      <c r="T41" s="1280"/>
    </row>
    <row r="42" spans="1:20" ht="24" customHeight="1">
      <c r="A42" s="363" t="s">
        <v>756</v>
      </c>
      <c r="B42" s="363"/>
      <c r="C42" s="363"/>
      <c r="D42" s="363"/>
      <c r="E42" s="363"/>
      <c r="F42" s="363"/>
      <c r="G42" s="1281" t="s">
        <v>757</v>
      </c>
      <c r="H42" s="1281"/>
      <c r="I42" s="1281"/>
      <c r="J42" s="1281"/>
      <c r="K42" s="1281"/>
      <c r="O42" s="363" t="s">
        <v>758</v>
      </c>
      <c r="Q42" s="340"/>
      <c r="R42" s="340"/>
      <c r="T42" s="340"/>
    </row>
    <row r="43" spans="1:20" ht="18.75" customHeight="1">
      <c r="A43" s="363" t="s">
        <v>635</v>
      </c>
      <c r="B43" s="363"/>
      <c r="C43" s="363"/>
      <c r="D43" s="363"/>
      <c r="E43" s="363"/>
      <c r="F43" s="363"/>
      <c r="G43" s="364" t="s">
        <v>635</v>
      </c>
      <c r="H43" s="364"/>
      <c r="I43" s="364"/>
      <c r="J43" s="364"/>
      <c r="K43" s="365"/>
      <c r="Q43" s="340"/>
      <c r="R43" s="340"/>
      <c r="S43" s="340"/>
      <c r="T43" s="340"/>
    </row>
  </sheetData>
  <sheetProtection/>
  <mergeCells count="42">
    <mergeCell ref="S1:T1"/>
    <mergeCell ref="A3:T3"/>
    <mergeCell ref="A5:A11"/>
    <mergeCell ref="B5:B10"/>
    <mergeCell ref="E5:H7"/>
    <mergeCell ref="K8:K10"/>
    <mergeCell ref="I5:T5"/>
    <mergeCell ref="I6:L6"/>
    <mergeCell ref="M6:P6"/>
    <mergeCell ref="Q6:T6"/>
    <mergeCell ref="T8:T10"/>
    <mergeCell ref="A31:T31"/>
    <mergeCell ref="H8:H10"/>
    <mergeCell ref="I8:I10"/>
    <mergeCell ref="J8:J10"/>
    <mergeCell ref="M7:P7"/>
    <mergeCell ref="E8:E10"/>
    <mergeCell ref="F8:F10"/>
    <mergeCell ref="I7:L7"/>
    <mergeCell ref="N8:N10"/>
    <mergeCell ref="O8:O10"/>
    <mergeCell ref="P8:P10"/>
    <mergeCell ref="A37:T37"/>
    <mergeCell ref="Q7:T7"/>
    <mergeCell ref="Q8:Q10"/>
    <mergeCell ref="R8:R10"/>
    <mergeCell ref="S8:S10"/>
    <mergeCell ref="L8:L10"/>
    <mergeCell ref="M8:M10"/>
    <mergeCell ref="G8:G10"/>
    <mergeCell ref="C5:C10"/>
    <mergeCell ref="D5:D10"/>
    <mergeCell ref="A40:T40"/>
    <mergeCell ref="A41:T41"/>
    <mergeCell ref="G42:K42"/>
    <mergeCell ref="A32:T32"/>
    <mergeCell ref="A33:T33"/>
    <mergeCell ref="A34:T34"/>
    <mergeCell ref="A35:T35"/>
    <mergeCell ref="A36:T36"/>
    <mergeCell ref="A38:T38"/>
    <mergeCell ref="A39:T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9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3"/>
  <sheetViews>
    <sheetView showGridLines="0" zoomScale="60" zoomScaleNormal="60" zoomScalePageLayoutView="0" workbookViewId="0" topLeftCell="A61">
      <selection activeCell="C16" sqref="C16:C18"/>
    </sheetView>
  </sheetViews>
  <sheetFormatPr defaultColWidth="9.00390625" defaultRowHeight="12.75"/>
  <cols>
    <col min="1" max="1" width="2.125" style="275" customWidth="1"/>
    <col min="2" max="2" width="50.375" style="275" customWidth="1"/>
    <col min="3" max="5" width="20.75390625" style="275" customWidth="1"/>
    <col min="6" max="6" width="20.375" style="275" customWidth="1"/>
    <col min="7" max="7" width="29.75390625" style="275" customWidth="1"/>
    <col min="8" max="8" width="15.25390625" style="275" customWidth="1"/>
    <col min="9" max="9" width="1.875" style="275" customWidth="1"/>
    <col min="10" max="16384" width="9.125" style="275" customWidth="1"/>
  </cols>
  <sheetData>
    <row r="1" spans="3:5" ht="15" hidden="1">
      <c r="C1" s="277"/>
      <c r="D1" s="277"/>
      <c r="E1" s="277"/>
    </row>
    <row r="2" spans="3:5" s="363" customFormat="1" ht="15.75" customHeight="1">
      <c r="C2" s="1209"/>
      <c r="D2" s="1209"/>
      <c r="E2" s="1209"/>
    </row>
    <row r="3" spans="2:9" s="363" customFormat="1" ht="21" customHeight="1">
      <c r="B3" s="1210" t="s">
        <v>639</v>
      </c>
      <c r="D3" s="1209"/>
      <c r="E3" s="1209"/>
      <c r="H3" s="1209" t="s">
        <v>515</v>
      </c>
      <c r="I3" s="1209"/>
    </row>
    <row r="4" spans="2:5" s="363" customFormat="1" ht="14.25" customHeight="1" thickBot="1">
      <c r="B4" s="1210" t="s">
        <v>475</v>
      </c>
      <c r="C4" s="1209"/>
      <c r="D4" s="1209"/>
      <c r="E4" s="1209"/>
    </row>
    <row r="5" spans="2:9" s="363" customFormat="1" ht="24.75" customHeight="1">
      <c r="B5" s="1343" t="s">
        <v>829</v>
      </c>
      <c r="C5" s="1344"/>
      <c r="D5" s="1344"/>
      <c r="E5" s="1344"/>
      <c r="F5" s="1344"/>
      <c r="G5" s="1344"/>
      <c r="H5" s="1345"/>
      <c r="I5" s="478"/>
    </row>
    <row r="6" spans="2:9" s="363" customFormat="1" ht="12.75" customHeight="1" thickBot="1">
      <c r="B6" s="1211"/>
      <c r="C6" s="1212"/>
      <c r="D6" s="1212"/>
      <c r="E6" s="1212"/>
      <c r="F6" s="1212"/>
      <c r="G6" s="1212"/>
      <c r="H6" s="1213" t="s">
        <v>472</v>
      </c>
      <c r="I6" s="1214"/>
    </row>
    <row r="7" spans="2:9" s="363" customFormat="1" ht="18" customHeight="1">
      <c r="B7" s="1346" t="s">
        <v>518</v>
      </c>
      <c r="C7" s="1349" t="s">
        <v>519</v>
      </c>
      <c r="D7" s="1350"/>
      <c r="E7" s="1351" t="s">
        <v>706</v>
      </c>
      <c r="F7" s="1353" t="s">
        <v>549</v>
      </c>
      <c r="G7" s="1350"/>
      <c r="H7" s="1355" t="s">
        <v>469</v>
      </c>
      <c r="I7" s="1077"/>
    </row>
    <row r="8" spans="2:9" s="363" customFormat="1" ht="69.75" customHeight="1">
      <c r="B8" s="1347"/>
      <c r="C8" s="1078" t="s">
        <v>464</v>
      </c>
      <c r="D8" s="1079" t="s">
        <v>465</v>
      </c>
      <c r="E8" s="1352"/>
      <c r="F8" s="1081" t="s">
        <v>550</v>
      </c>
      <c r="G8" s="1080" t="s">
        <v>551</v>
      </c>
      <c r="H8" s="1356"/>
      <c r="I8" s="1082"/>
    </row>
    <row r="9" spans="2:10" s="363" customFormat="1" ht="12.75" customHeight="1" thickBot="1">
      <c r="B9" s="1348"/>
      <c r="C9" s="473">
        <v>1</v>
      </c>
      <c r="D9" s="1083">
        <v>2</v>
      </c>
      <c r="E9" s="1083">
        <v>3</v>
      </c>
      <c r="F9" s="1083">
        <v>4</v>
      </c>
      <c r="G9" s="1084">
        <v>5</v>
      </c>
      <c r="H9" s="1085" t="s">
        <v>552</v>
      </c>
      <c r="I9" s="1086"/>
      <c r="J9" s="384"/>
    </row>
    <row r="10" spans="2:9" s="1050" customFormat="1" ht="19.5" customHeight="1" thickBot="1">
      <c r="B10" s="1340" t="s">
        <v>521</v>
      </c>
      <c r="C10" s="1341"/>
      <c r="D10" s="1341"/>
      <c r="E10" s="1341"/>
      <c r="F10" s="1341"/>
      <c r="G10" s="1341"/>
      <c r="H10" s="1342"/>
      <c r="I10" s="478"/>
    </row>
    <row r="11" spans="2:9" s="363" customFormat="1" ht="19.5" customHeight="1">
      <c r="B11" s="1051"/>
      <c r="C11" s="1052"/>
      <c r="D11" s="1053"/>
      <c r="E11" s="1054"/>
      <c r="F11" s="1055"/>
      <c r="G11" s="1056"/>
      <c r="H11" s="1057"/>
      <c r="I11" s="470"/>
    </row>
    <row r="12" spans="2:9" s="363" customFormat="1" ht="19.5" customHeight="1">
      <c r="B12" s="1051"/>
      <c r="C12" s="1052"/>
      <c r="D12" s="1053"/>
      <c r="E12" s="1053"/>
      <c r="F12" s="1058"/>
      <c r="G12" s="1059"/>
      <c r="H12" s="1060"/>
      <c r="I12" s="470"/>
    </row>
    <row r="13" spans="2:9" s="363" customFormat="1" ht="19.5" customHeight="1">
      <c r="B13" s="1061"/>
      <c r="C13" s="1062"/>
      <c r="D13" s="1063"/>
      <c r="E13" s="1063"/>
      <c r="F13" s="1058"/>
      <c r="G13" s="1059"/>
      <c r="H13" s="1060"/>
      <c r="I13" s="470"/>
    </row>
    <row r="14" spans="2:9" s="363" customFormat="1" ht="19.5" customHeight="1" thickBot="1">
      <c r="B14" s="1064"/>
      <c r="C14" s="1065"/>
      <c r="D14" s="1066"/>
      <c r="E14" s="1067"/>
      <c r="F14" s="1068"/>
      <c r="G14" s="1069"/>
      <c r="H14" s="1070"/>
      <c r="I14" s="470"/>
    </row>
    <row r="15" spans="2:9" s="368" customFormat="1" ht="19.5" customHeight="1" thickBot="1">
      <c r="B15" s="1340" t="s">
        <v>522</v>
      </c>
      <c r="C15" s="1341"/>
      <c r="D15" s="1341"/>
      <c r="E15" s="1341"/>
      <c r="F15" s="1341"/>
      <c r="G15" s="1341"/>
      <c r="H15" s="1342"/>
      <c r="I15" s="478"/>
    </row>
    <row r="16" spans="2:9" ht="19.5" customHeight="1">
      <c r="B16" s="1030" t="s">
        <v>637</v>
      </c>
      <c r="C16" s="1031">
        <v>94867</v>
      </c>
      <c r="D16" s="1032">
        <v>94867</v>
      </c>
      <c r="E16" s="1033">
        <v>0</v>
      </c>
      <c r="F16" s="1034">
        <v>0</v>
      </c>
      <c r="G16" s="1033">
        <v>0</v>
      </c>
      <c r="H16" s="1035">
        <f>(E16-G16)/D16</f>
        <v>0</v>
      </c>
      <c r="I16" s="276"/>
    </row>
    <row r="17" spans="2:9" s="363" customFormat="1" ht="19.5" customHeight="1">
      <c r="B17" s="1037" t="s">
        <v>830</v>
      </c>
      <c r="C17" s="1046">
        <v>14471</v>
      </c>
      <c r="D17" s="1047">
        <v>14471</v>
      </c>
      <c r="E17" s="1048">
        <v>13519.51</v>
      </c>
      <c r="F17" s="1036">
        <v>953.95</v>
      </c>
      <c r="G17" s="1049">
        <v>12565.56</v>
      </c>
      <c r="H17" s="1035">
        <f>(E17-G17)/D17</f>
        <v>0.06592149816875134</v>
      </c>
      <c r="I17" s="470"/>
    </row>
    <row r="18" spans="2:9" s="363" customFormat="1" ht="19.5" customHeight="1">
      <c r="B18" s="1037" t="s">
        <v>638</v>
      </c>
      <c r="C18" s="1038"/>
      <c r="D18" s="1039"/>
      <c r="E18" s="1036">
        <v>1441.69</v>
      </c>
      <c r="F18" s="1036">
        <v>1441.69</v>
      </c>
      <c r="G18" s="1040"/>
      <c r="H18" s="1035"/>
      <c r="I18" s="470"/>
    </row>
    <row r="19" spans="2:9" s="363" customFormat="1" ht="19.5" customHeight="1" thickBot="1">
      <c r="B19" s="1041" t="s">
        <v>707</v>
      </c>
      <c r="C19" s="1042"/>
      <c r="D19" s="1043"/>
      <c r="E19" s="1043">
        <v>218.75</v>
      </c>
      <c r="F19" s="1043">
        <v>218.75</v>
      </c>
      <c r="G19" s="1044"/>
      <c r="H19" s="1045"/>
      <c r="I19" s="470"/>
    </row>
    <row r="20" spans="2:9" s="368" customFormat="1" ht="19.5" customHeight="1" thickBot="1">
      <c r="B20" s="1340" t="s">
        <v>523</v>
      </c>
      <c r="C20" s="1341"/>
      <c r="D20" s="1341"/>
      <c r="E20" s="1341"/>
      <c r="F20" s="1341"/>
      <c r="G20" s="1341"/>
      <c r="H20" s="1342"/>
      <c r="I20" s="478"/>
    </row>
    <row r="21" spans="2:9" s="363" customFormat="1" ht="19.5" customHeight="1">
      <c r="B21" s="1051"/>
      <c r="C21" s="1052"/>
      <c r="D21" s="1053"/>
      <c r="E21" s="1033"/>
      <c r="F21" s="1055"/>
      <c r="G21" s="1071"/>
      <c r="H21" s="1057"/>
      <c r="I21" s="470"/>
    </row>
    <row r="22" spans="2:9" s="363" customFormat="1" ht="19.5" customHeight="1">
      <c r="B22" s="1061"/>
      <c r="C22" s="1062"/>
      <c r="D22" s="1063"/>
      <c r="E22" s="1048"/>
      <c r="F22" s="1058"/>
      <c r="G22" s="1072"/>
      <c r="H22" s="1060"/>
      <c r="I22" s="470"/>
    </row>
    <row r="23" spans="2:9" s="363" customFormat="1" ht="19.5" customHeight="1">
      <c r="B23" s="1061"/>
      <c r="C23" s="1062"/>
      <c r="D23" s="1063"/>
      <c r="E23" s="1036"/>
      <c r="F23" s="1058"/>
      <c r="G23" s="1072"/>
      <c r="H23" s="1060"/>
      <c r="I23" s="470"/>
    </row>
    <row r="24" spans="2:9" s="363" customFormat="1" ht="19.5" customHeight="1" thickBot="1">
      <c r="B24" s="1073"/>
      <c r="C24" s="1074"/>
      <c r="D24" s="1075"/>
      <c r="E24" s="1043"/>
      <c r="F24" s="1068"/>
      <c r="G24" s="1076"/>
      <c r="H24" s="1070"/>
      <c r="I24" s="470"/>
    </row>
    <row r="25" spans="2:9" ht="3.75" customHeight="1" thickBot="1">
      <c r="B25" s="278"/>
      <c r="C25" s="279"/>
      <c r="D25" s="279"/>
      <c r="E25" s="279"/>
      <c r="F25" s="279"/>
      <c r="G25" s="279"/>
      <c r="H25" s="280"/>
      <c r="I25" s="276"/>
    </row>
    <row r="26" spans="2:9" s="363" customFormat="1" ht="19.5" customHeight="1">
      <c r="B26" s="1087" t="s">
        <v>524</v>
      </c>
      <c r="C26" s="1088"/>
      <c r="D26" s="1089"/>
      <c r="E26" s="1089"/>
      <c r="F26" s="1090"/>
      <c r="G26" s="1091"/>
      <c r="H26" s="1092"/>
      <c r="I26" s="470"/>
    </row>
    <row r="27" spans="2:9" s="363" customFormat="1" ht="17.25" customHeight="1" hidden="1">
      <c r="B27" s="1357"/>
      <c r="C27" s="1358"/>
      <c r="D27" s="1358"/>
      <c r="E27" s="1359"/>
      <c r="F27" s="1093"/>
      <c r="G27" s="1094"/>
      <c r="H27" s="1095"/>
      <c r="I27" s="470"/>
    </row>
    <row r="28" spans="2:9" s="363" customFormat="1" ht="19.5" customHeight="1">
      <c r="B28" s="1096" t="s">
        <v>474</v>
      </c>
      <c r="C28" s="1097"/>
      <c r="D28" s="1098"/>
      <c r="E28" s="1099"/>
      <c r="F28" s="1100"/>
      <c r="G28" s="1101"/>
      <c r="H28" s="1102"/>
      <c r="I28" s="470"/>
    </row>
    <row r="29" spans="2:9" s="363" customFormat="1" ht="19.5" customHeight="1">
      <c r="B29" s="1061" t="s">
        <v>525</v>
      </c>
      <c r="C29" s="1103"/>
      <c r="D29" s="1104"/>
      <c r="E29" s="1099"/>
      <c r="F29" s="1100"/>
      <c r="G29" s="1105"/>
      <c r="H29" s="1106"/>
      <c r="I29" s="470"/>
    </row>
    <row r="30" spans="2:9" s="363" customFormat="1" ht="19.5" customHeight="1">
      <c r="B30" s="1061" t="s">
        <v>526</v>
      </c>
      <c r="C30" s="1107">
        <f>C16</f>
        <v>94867</v>
      </c>
      <c r="D30" s="1108">
        <f>D16</f>
        <v>94867</v>
      </c>
      <c r="E30" s="1109">
        <f>E16</f>
        <v>0</v>
      </c>
      <c r="F30" s="1108"/>
      <c r="G30" s="1109">
        <f>G16</f>
        <v>0</v>
      </c>
      <c r="H30" s="1035">
        <f>(E30-G30)/2</f>
        <v>0</v>
      </c>
      <c r="I30" s="470"/>
    </row>
    <row r="31" spans="2:9" s="363" customFormat="1" ht="19.5" customHeight="1">
      <c r="B31" s="1061" t="s">
        <v>537</v>
      </c>
      <c r="C31" s="1110"/>
      <c r="D31" s="1111"/>
      <c r="E31" s="1099"/>
      <c r="F31" s="1100"/>
      <c r="G31" s="1100"/>
      <c r="H31" s="1035"/>
      <c r="I31" s="470"/>
    </row>
    <row r="32" spans="2:9" s="363" customFormat="1" ht="19.5" customHeight="1">
      <c r="B32" s="1061" t="s">
        <v>527</v>
      </c>
      <c r="C32" s="1112"/>
      <c r="D32" s="1113"/>
      <c r="E32" s="1114"/>
      <c r="F32" s="1100"/>
      <c r="G32" s="1100"/>
      <c r="H32" s="1035"/>
      <c r="I32" s="470"/>
    </row>
    <row r="33" spans="2:9" s="363" customFormat="1" ht="19.5" customHeight="1">
      <c r="B33" s="1061" t="s">
        <v>528</v>
      </c>
      <c r="C33" s="1115">
        <f aca="true" t="shared" si="0" ref="C33:H33">C17</f>
        <v>14471</v>
      </c>
      <c r="D33" s="1116">
        <f t="shared" si="0"/>
        <v>14471</v>
      </c>
      <c r="E33" s="1117">
        <f t="shared" si="0"/>
        <v>13519.51</v>
      </c>
      <c r="F33" s="1118">
        <f t="shared" si="0"/>
        <v>953.95</v>
      </c>
      <c r="G33" s="1118">
        <f t="shared" si="0"/>
        <v>12565.56</v>
      </c>
      <c r="H33" s="1035">
        <f t="shared" si="0"/>
        <v>0.06592149816875134</v>
      </c>
      <c r="I33" s="470"/>
    </row>
    <row r="34" spans="2:9" s="363" customFormat="1" ht="19.5" customHeight="1">
      <c r="B34" s="1061"/>
      <c r="C34" s="1112"/>
      <c r="D34" s="1113"/>
      <c r="E34" s="1114"/>
      <c r="F34" s="1100"/>
      <c r="G34" s="1100"/>
      <c r="H34" s="1035"/>
      <c r="I34" s="470"/>
    </row>
    <row r="35" spans="2:9" s="363" customFormat="1" ht="19.5" customHeight="1">
      <c r="B35" s="1061"/>
      <c r="C35" s="1119"/>
      <c r="D35" s="1120"/>
      <c r="E35" s="1121"/>
      <c r="F35" s="1100"/>
      <c r="G35" s="1100"/>
      <c r="H35" s="1035"/>
      <c r="I35" s="470"/>
    </row>
    <row r="36" spans="2:9" s="363" customFormat="1" ht="19.5" customHeight="1" thickBot="1">
      <c r="B36" s="1122" t="s">
        <v>529</v>
      </c>
      <c r="C36" s="1123"/>
      <c r="D36" s="1124"/>
      <c r="E36" s="1125">
        <f>E18+E19</f>
        <v>1660.44</v>
      </c>
      <c r="F36" s="1126">
        <f>F18+F19</f>
        <v>1660.44</v>
      </c>
      <c r="G36" s="1127"/>
      <c r="H36" s="1045"/>
      <c r="I36" s="470"/>
    </row>
    <row r="37" spans="2:7" ht="15.75" thickBot="1">
      <c r="B37" s="281"/>
      <c r="C37" s="282"/>
      <c r="D37" s="282"/>
      <c r="E37" s="282"/>
      <c r="F37" s="276"/>
      <c r="G37" s="276"/>
    </row>
    <row r="38" spans="2:9" s="363" customFormat="1" ht="25.5" customHeight="1">
      <c r="B38" s="1343" t="s">
        <v>538</v>
      </c>
      <c r="C38" s="1344"/>
      <c r="D38" s="1344"/>
      <c r="E38" s="1344"/>
      <c r="F38" s="1344"/>
      <c r="G38" s="1344"/>
      <c r="H38" s="1345"/>
      <c r="I38" s="1128"/>
    </row>
    <row r="39" spans="2:9" s="363" customFormat="1" ht="15.75" thickBot="1">
      <c r="B39" s="1129"/>
      <c r="C39" s="1130"/>
      <c r="D39" s="1130"/>
      <c r="E39" s="1130"/>
      <c r="F39" s="1130"/>
      <c r="G39" s="1130"/>
      <c r="H39" s="1131" t="s">
        <v>472</v>
      </c>
      <c r="I39" s="1132"/>
    </row>
    <row r="40" spans="2:18" s="363" customFormat="1" ht="19.5" customHeight="1">
      <c r="B40" s="1346" t="s">
        <v>530</v>
      </c>
      <c r="C40" s="1349" t="s">
        <v>519</v>
      </c>
      <c r="D40" s="1350"/>
      <c r="E40" s="1351" t="s">
        <v>520</v>
      </c>
      <c r="F40" s="1353" t="s">
        <v>549</v>
      </c>
      <c r="G40" s="1350"/>
      <c r="H40" s="1355" t="s">
        <v>469</v>
      </c>
      <c r="I40" s="1077"/>
      <c r="J40" s="1354"/>
      <c r="K40" s="1354"/>
      <c r="L40" s="1354"/>
      <c r="M40" s="1354"/>
      <c r="N40" s="1354"/>
      <c r="O40" s="1354"/>
      <c r="P40" s="1354"/>
      <c r="Q40" s="1354"/>
      <c r="R40" s="1354"/>
    </row>
    <row r="41" spans="2:18" s="363" customFormat="1" ht="66.75" customHeight="1">
      <c r="B41" s="1347"/>
      <c r="C41" s="1133" t="s">
        <v>464</v>
      </c>
      <c r="D41" s="1134" t="s">
        <v>465</v>
      </c>
      <c r="E41" s="1352"/>
      <c r="F41" s="1081" t="s">
        <v>550</v>
      </c>
      <c r="G41" s="1080" t="s">
        <v>551</v>
      </c>
      <c r="H41" s="1356"/>
      <c r="I41" s="1082"/>
      <c r="J41" s="1354"/>
      <c r="K41" s="1354"/>
      <c r="L41" s="1354"/>
      <c r="M41" s="1354"/>
      <c r="N41" s="1354"/>
      <c r="O41" s="1354"/>
      <c r="P41" s="1354"/>
      <c r="Q41" s="1354"/>
      <c r="R41" s="1354"/>
    </row>
    <row r="42" spans="2:18" s="363" customFormat="1" ht="14.25" customHeight="1" thickBot="1">
      <c r="B42" s="1348"/>
      <c r="C42" s="1135">
        <v>1</v>
      </c>
      <c r="D42" s="1084">
        <v>2</v>
      </c>
      <c r="E42" s="1083">
        <v>3</v>
      </c>
      <c r="F42" s="1083">
        <v>4</v>
      </c>
      <c r="G42" s="1084">
        <v>5</v>
      </c>
      <c r="H42" s="1085" t="s">
        <v>552</v>
      </c>
      <c r="I42" s="1086"/>
      <c r="J42" s="1136"/>
      <c r="K42" s="1136"/>
      <c r="L42" s="1136"/>
      <c r="M42" s="1136"/>
      <c r="N42" s="1136"/>
      <c r="O42" s="1136"/>
      <c r="P42" s="1136"/>
      <c r="Q42" s="1136"/>
      <c r="R42" s="1136"/>
    </row>
    <row r="43" spans="2:18" s="363" customFormat="1" ht="19.5" customHeight="1" thickBot="1">
      <c r="B43" s="1340" t="s">
        <v>521</v>
      </c>
      <c r="C43" s="1341"/>
      <c r="D43" s="1341"/>
      <c r="E43" s="1341"/>
      <c r="F43" s="1341"/>
      <c r="G43" s="1341"/>
      <c r="H43" s="1342"/>
      <c r="I43" s="478"/>
      <c r="J43" s="1137"/>
      <c r="K43" s="1137"/>
      <c r="L43" s="1137"/>
      <c r="M43" s="1137"/>
      <c r="N43" s="1137"/>
      <c r="O43" s="1137"/>
      <c r="P43" s="1137"/>
      <c r="Q43" s="1137"/>
      <c r="R43" s="1137"/>
    </row>
    <row r="44" spans="2:18" s="363" customFormat="1" ht="19.5" customHeight="1">
      <c r="B44" s="1138" t="s">
        <v>531</v>
      </c>
      <c r="C44" s="1139"/>
      <c r="D44" s="1055"/>
      <c r="E44" s="1054"/>
      <c r="F44" s="1055"/>
      <c r="G44" s="1055"/>
      <c r="H44" s="1140"/>
      <c r="I44" s="1141"/>
      <c r="J44" s="1141"/>
      <c r="K44" s="1141"/>
      <c r="L44" s="1141"/>
      <c r="M44" s="1141"/>
      <c r="N44" s="1141"/>
      <c r="O44" s="1141"/>
      <c r="P44" s="1142"/>
      <c r="Q44" s="1142"/>
      <c r="R44" s="1142"/>
    </row>
    <row r="45" spans="2:18" s="363" customFormat="1" ht="19.5" customHeight="1">
      <c r="B45" s="1143" t="s">
        <v>532</v>
      </c>
      <c r="C45" s="1144"/>
      <c r="D45" s="1145"/>
      <c r="E45" s="1146"/>
      <c r="F45" s="1145"/>
      <c r="G45" s="1145"/>
      <c r="H45" s="1147"/>
      <c r="I45" s="1141"/>
      <c r="J45" s="1141"/>
      <c r="K45" s="1141"/>
      <c r="L45" s="1141"/>
      <c r="M45" s="1141"/>
      <c r="N45" s="1141"/>
      <c r="O45" s="1141"/>
      <c r="P45" s="1142"/>
      <c r="Q45" s="1142"/>
      <c r="R45" s="1142"/>
    </row>
    <row r="46" spans="2:18" s="363" customFormat="1" ht="19.5" customHeight="1" thickBot="1">
      <c r="B46" s="1148" t="s">
        <v>533</v>
      </c>
      <c r="C46" s="1149"/>
      <c r="D46" s="1150"/>
      <c r="E46" s="1151"/>
      <c r="F46" s="1152"/>
      <c r="G46" s="1150"/>
      <c r="H46" s="1153"/>
      <c r="I46" s="1154"/>
      <c r="J46" s="1154"/>
      <c r="K46" s="1154"/>
      <c r="L46" s="1154"/>
      <c r="M46" s="1154"/>
      <c r="N46" s="1154"/>
      <c r="O46" s="1154"/>
      <c r="P46" s="1155"/>
      <c r="Q46" s="1155"/>
      <c r="R46" s="1155"/>
    </row>
    <row r="47" spans="1:18" s="363" customFormat="1" ht="19.5" customHeight="1" thickBot="1">
      <c r="A47" s="1156"/>
      <c r="B47" s="1340" t="s">
        <v>522</v>
      </c>
      <c r="C47" s="1341"/>
      <c r="D47" s="1341"/>
      <c r="E47" s="1341"/>
      <c r="F47" s="1341"/>
      <c r="G47" s="1341"/>
      <c r="H47" s="1342"/>
      <c r="I47" s="478"/>
      <c r="J47" s="1137"/>
      <c r="K47" s="1137"/>
      <c r="L47" s="1137"/>
      <c r="M47" s="1137"/>
      <c r="N47" s="1137"/>
      <c r="O47" s="1137"/>
      <c r="P47" s="1137"/>
      <c r="Q47" s="1137"/>
      <c r="R47" s="1137"/>
    </row>
    <row r="48" spans="2:18" s="363" customFormat="1" ht="19.5" customHeight="1">
      <c r="B48" s="1157" t="s">
        <v>531</v>
      </c>
      <c r="C48" s="1158"/>
      <c r="D48" s="1159"/>
      <c r="E48" s="1160"/>
      <c r="F48" s="1159"/>
      <c r="G48" s="1159"/>
      <c r="H48" s="1161"/>
      <c r="I48" s="1137"/>
      <c r="J48" s="1137"/>
      <c r="K48" s="1137"/>
      <c r="L48" s="1137"/>
      <c r="M48" s="1137"/>
      <c r="N48" s="1137"/>
      <c r="O48" s="1137"/>
      <c r="P48" s="1137"/>
      <c r="Q48" s="1137"/>
      <c r="R48" s="1137"/>
    </row>
    <row r="49" spans="2:18" s="363" customFormat="1" ht="19.5" customHeight="1">
      <c r="B49" s="1162" t="s">
        <v>534</v>
      </c>
      <c r="C49" s="1163"/>
      <c r="D49" s="1164"/>
      <c r="E49" s="1165"/>
      <c r="F49" s="1164"/>
      <c r="G49" s="1164"/>
      <c r="H49" s="1166"/>
      <c r="I49" s="1137"/>
      <c r="J49" s="1137"/>
      <c r="K49" s="1137"/>
      <c r="L49" s="1137"/>
      <c r="M49" s="1137"/>
      <c r="N49" s="1137"/>
      <c r="O49" s="1137"/>
      <c r="P49" s="1137"/>
      <c r="Q49" s="1137"/>
      <c r="R49" s="1137"/>
    </row>
    <row r="50" spans="2:18" s="363" customFormat="1" ht="19.5" customHeight="1">
      <c r="B50" s="1162" t="s">
        <v>535</v>
      </c>
      <c r="C50" s="1163"/>
      <c r="D50" s="1164"/>
      <c r="E50" s="1165"/>
      <c r="F50" s="1164"/>
      <c r="G50" s="1164"/>
      <c r="H50" s="1166"/>
      <c r="I50" s="1137"/>
      <c r="J50" s="1137"/>
      <c r="K50" s="1137"/>
      <c r="L50" s="1137"/>
      <c r="M50" s="1137"/>
      <c r="N50" s="1137"/>
      <c r="O50" s="1137"/>
      <c r="P50" s="1137"/>
      <c r="Q50" s="1137"/>
      <c r="R50" s="1137"/>
    </row>
    <row r="51" spans="2:18" s="363" customFormat="1" ht="19.5" customHeight="1">
      <c r="B51" s="1167"/>
      <c r="C51" s="1168"/>
      <c r="D51" s="1169"/>
      <c r="E51" s="1170"/>
      <c r="F51" s="1169"/>
      <c r="G51" s="1169"/>
      <c r="H51" s="1171"/>
      <c r="I51" s="1137"/>
      <c r="J51" s="1137"/>
      <c r="K51" s="1137"/>
      <c r="L51" s="1137"/>
      <c r="M51" s="1137"/>
      <c r="N51" s="1137"/>
      <c r="O51" s="1137"/>
      <c r="P51" s="1137"/>
      <c r="Q51" s="1137"/>
      <c r="R51" s="1137"/>
    </row>
    <row r="52" spans="2:18" s="363" customFormat="1" ht="19.5" customHeight="1">
      <c r="B52" s="1172"/>
      <c r="C52" s="1173"/>
      <c r="D52" s="1174"/>
      <c r="E52" s="1175"/>
      <c r="F52" s="1174"/>
      <c r="G52" s="1174"/>
      <c r="H52" s="1176"/>
      <c r="I52" s="1137"/>
      <c r="J52" s="1137"/>
      <c r="K52" s="1137"/>
      <c r="L52" s="1137"/>
      <c r="M52" s="1137"/>
      <c r="N52" s="1137"/>
      <c r="O52" s="1137"/>
      <c r="P52" s="1137"/>
      <c r="Q52" s="1137"/>
      <c r="R52" s="1137"/>
    </row>
    <row r="53" spans="2:18" s="363" customFormat="1" ht="19.5" customHeight="1" thickBot="1">
      <c r="B53" s="1122" t="s">
        <v>533</v>
      </c>
      <c r="C53" s="1177"/>
      <c r="D53" s="1178"/>
      <c r="E53" s="1179"/>
      <c r="F53" s="1178"/>
      <c r="G53" s="1178"/>
      <c r="H53" s="1180"/>
      <c r="I53" s="1141"/>
      <c r="J53" s="1141"/>
      <c r="K53" s="1141"/>
      <c r="L53" s="1141"/>
      <c r="M53" s="1141"/>
      <c r="N53" s="1141"/>
      <c r="O53" s="1141"/>
      <c r="P53" s="1142"/>
      <c r="Q53" s="1142"/>
      <c r="R53" s="1142"/>
    </row>
    <row r="54" spans="2:18" s="363" customFormat="1" ht="19.5" customHeight="1" thickBot="1">
      <c r="B54" s="1340" t="s">
        <v>523</v>
      </c>
      <c r="C54" s="1341"/>
      <c r="D54" s="1341"/>
      <c r="E54" s="1341"/>
      <c r="F54" s="1341"/>
      <c r="G54" s="1341"/>
      <c r="H54" s="1342"/>
      <c r="I54" s="478"/>
      <c r="J54" s="1137"/>
      <c r="K54" s="1137"/>
      <c r="L54" s="1137"/>
      <c r="M54" s="1137"/>
      <c r="N54" s="1137"/>
      <c r="O54" s="1137"/>
      <c r="P54" s="1137"/>
      <c r="Q54" s="1137"/>
      <c r="R54" s="1137"/>
    </row>
    <row r="55" spans="2:18" s="363" customFormat="1" ht="19.5" customHeight="1">
      <c r="B55" s="1138"/>
      <c r="C55" s="1139"/>
      <c r="D55" s="1055"/>
      <c r="E55" s="1054"/>
      <c r="F55" s="1055"/>
      <c r="G55" s="1055"/>
      <c r="H55" s="1140"/>
      <c r="I55" s="1141"/>
      <c r="J55" s="1141"/>
      <c r="K55" s="1141"/>
      <c r="L55" s="1141"/>
      <c r="M55" s="1141"/>
      <c r="N55" s="1141"/>
      <c r="O55" s="1141"/>
      <c r="P55" s="1142"/>
      <c r="Q55" s="1142"/>
      <c r="R55" s="1142"/>
    </row>
    <row r="56" spans="2:18" s="363" customFormat="1" ht="19.5" customHeight="1">
      <c r="B56" s="1064"/>
      <c r="C56" s="1065"/>
      <c r="D56" s="1181"/>
      <c r="E56" s="1066"/>
      <c r="F56" s="1181"/>
      <c r="G56" s="1181"/>
      <c r="H56" s="1182"/>
      <c r="I56" s="1141"/>
      <c r="J56" s="1141"/>
      <c r="K56" s="1141"/>
      <c r="L56" s="1141"/>
      <c r="M56" s="1141"/>
      <c r="N56" s="1141"/>
      <c r="O56" s="1141"/>
      <c r="P56" s="1142"/>
      <c r="Q56" s="1142"/>
      <c r="R56" s="1142"/>
    </row>
    <row r="57" spans="2:18" s="363" customFormat="1" ht="19.5" customHeight="1" thickBot="1">
      <c r="B57" s="1122" t="s">
        <v>533</v>
      </c>
      <c r="C57" s="1177"/>
      <c r="D57" s="1178"/>
      <c r="E57" s="1179"/>
      <c r="F57" s="1178"/>
      <c r="G57" s="1178"/>
      <c r="H57" s="1180"/>
      <c r="I57" s="1141"/>
      <c r="J57" s="1141"/>
      <c r="K57" s="1141"/>
      <c r="L57" s="1141"/>
      <c r="M57" s="1141"/>
      <c r="N57" s="1141"/>
      <c r="O57" s="1141"/>
      <c r="P57" s="1142"/>
      <c r="Q57" s="1142"/>
      <c r="R57" s="1142"/>
    </row>
    <row r="58" spans="2:18" s="363" customFormat="1" ht="3.75" customHeight="1" thickBot="1">
      <c r="B58" s="1183"/>
      <c r="C58" s="1184"/>
      <c r="D58" s="1184"/>
      <c r="E58" s="1184"/>
      <c r="F58" s="1184"/>
      <c r="G58" s="1184"/>
      <c r="H58" s="1185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</row>
    <row r="59" spans="2:18" s="363" customFormat="1" ht="19.5" customHeight="1" thickBot="1">
      <c r="B59" s="1187" t="s">
        <v>536</v>
      </c>
      <c r="C59" s="1188"/>
      <c r="D59" s="1178"/>
      <c r="E59" s="1179"/>
      <c r="F59" s="1189"/>
      <c r="G59" s="1178"/>
      <c r="H59" s="1180"/>
      <c r="I59" s="1141"/>
      <c r="J59" s="1141"/>
      <c r="K59" s="1141"/>
      <c r="L59" s="1141"/>
      <c r="M59" s="1141"/>
      <c r="N59" s="1141"/>
      <c r="O59" s="1141"/>
      <c r="P59" s="1142"/>
      <c r="Q59" s="1142"/>
      <c r="R59" s="1142"/>
    </row>
    <row r="60" s="363" customFormat="1" ht="14.25" customHeight="1" thickBot="1"/>
    <row r="61" spans="2:9" s="363" customFormat="1" ht="28.5" customHeight="1">
      <c r="B61" s="1343" t="s">
        <v>539</v>
      </c>
      <c r="C61" s="1344"/>
      <c r="D61" s="1344"/>
      <c r="E61" s="1344"/>
      <c r="F61" s="1344"/>
      <c r="G61" s="1344"/>
      <c r="H61" s="1345"/>
      <c r="I61" s="1128"/>
    </row>
    <row r="62" spans="2:9" s="363" customFormat="1" ht="15.75" thickBot="1">
      <c r="B62" s="1129"/>
      <c r="C62" s="1130"/>
      <c r="D62" s="1130"/>
      <c r="E62" s="1130"/>
      <c r="F62" s="1130"/>
      <c r="G62" s="1130"/>
      <c r="H62" s="1131" t="s">
        <v>472</v>
      </c>
      <c r="I62" s="1132"/>
    </row>
    <row r="63" spans="2:18" s="363" customFormat="1" ht="19.5" customHeight="1">
      <c r="B63" s="1346" t="s">
        <v>553</v>
      </c>
      <c r="C63" s="1349" t="s">
        <v>519</v>
      </c>
      <c r="D63" s="1350"/>
      <c r="E63" s="1351" t="s">
        <v>520</v>
      </c>
      <c r="F63" s="1353" t="s">
        <v>549</v>
      </c>
      <c r="G63" s="1350"/>
      <c r="H63" s="1355" t="s">
        <v>469</v>
      </c>
      <c r="I63" s="1077"/>
      <c r="J63" s="1354"/>
      <c r="K63" s="1354"/>
      <c r="L63" s="1354"/>
      <c r="M63" s="1354"/>
      <c r="N63" s="1354"/>
      <c r="O63" s="1354"/>
      <c r="P63" s="1354"/>
      <c r="Q63" s="1354"/>
      <c r="R63" s="1354"/>
    </row>
    <row r="64" spans="2:18" s="363" customFormat="1" ht="64.5" customHeight="1">
      <c r="B64" s="1347"/>
      <c r="C64" s="1190" t="s">
        <v>464</v>
      </c>
      <c r="D64" s="1191" t="s">
        <v>465</v>
      </c>
      <c r="E64" s="1352"/>
      <c r="F64" s="1081" t="s">
        <v>550</v>
      </c>
      <c r="G64" s="1080" t="s">
        <v>551</v>
      </c>
      <c r="H64" s="1356"/>
      <c r="I64" s="1082"/>
      <c r="J64" s="1354"/>
      <c r="K64" s="1354"/>
      <c r="L64" s="1354"/>
      <c r="M64" s="1354"/>
      <c r="N64" s="1354"/>
      <c r="O64" s="1354"/>
      <c r="P64" s="1354"/>
      <c r="Q64" s="1354"/>
      <c r="R64" s="1354"/>
    </row>
    <row r="65" spans="2:18" s="363" customFormat="1" ht="14.25" customHeight="1" thickBot="1">
      <c r="B65" s="1348"/>
      <c r="C65" s="1192">
        <v>1</v>
      </c>
      <c r="D65" s="1193">
        <v>2</v>
      </c>
      <c r="E65" s="1083">
        <v>3</v>
      </c>
      <c r="F65" s="1083">
        <v>4</v>
      </c>
      <c r="G65" s="1084">
        <v>5</v>
      </c>
      <c r="H65" s="1085" t="s">
        <v>552</v>
      </c>
      <c r="I65" s="1086"/>
      <c r="J65" s="1136"/>
      <c r="K65" s="1136"/>
      <c r="L65" s="1136"/>
      <c r="M65" s="1136"/>
      <c r="N65" s="1136"/>
      <c r="O65" s="1136"/>
      <c r="P65" s="1136"/>
      <c r="Q65" s="1136"/>
      <c r="R65" s="1136"/>
    </row>
    <row r="66" spans="2:18" s="363" customFormat="1" ht="19.5" customHeight="1" thickBot="1">
      <c r="B66" s="1340" t="s">
        <v>521</v>
      </c>
      <c r="C66" s="1341"/>
      <c r="D66" s="1341"/>
      <c r="E66" s="1341"/>
      <c r="F66" s="1341"/>
      <c r="G66" s="1341"/>
      <c r="H66" s="1342"/>
      <c r="I66" s="478"/>
      <c r="J66" s="1137"/>
      <c r="K66" s="1137"/>
      <c r="L66" s="1137"/>
      <c r="M66" s="1137"/>
      <c r="N66" s="1137"/>
      <c r="O66" s="1137"/>
      <c r="P66" s="1137"/>
      <c r="Q66" s="1137"/>
      <c r="R66" s="1137"/>
    </row>
    <row r="67" spans="2:18" s="363" customFormat="1" ht="19.5" customHeight="1">
      <c r="B67" s="1194"/>
      <c r="C67" s="1195"/>
      <c r="D67" s="1196"/>
      <c r="E67" s="1196"/>
      <c r="F67" s="1197"/>
      <c r="G67" s="1196"/>
      <c r="H67" s="1198"/>
      <c r="I67" s="478"/>
      <c r="J67" s="1137"/>
      <c r="K67" s="1137"/>
      <c r="L67" s="1137"/>
      <c r="M67" s="1137"/>
      <c r="N67" s="1137"/>
      <c r="O67" s="1137"/>
      <c r="P67" s="1137"/>
      <c r="Q67" s="1137"/>
      <c r="R67" s="1137"/>
    </row>
    <row r="68" spans="2:18" s="363" customFormat="1" ht="19.5" customHeight="1">
      <c r="B68" s="1199"/>
      <c r="C68" s="1200"/>
      <c r="D68" s="1201"/>
      <c r="E68" s="1201"/>
      <c r="F68" s="1202"/>
      <c r="G68" s="1201"/>
      <c r="H68" s="1203"/>
      <c r="I68" s="478"/>
      <c r="J68" s="1137"/>
      <c r="K68" s="1137"/>
      <c r="L68" s="1137"/>
      <c r="M68" s="1137"/>
      <c r="N68" s="1137"/>
      <c r="O68" s="1137"/>
      <c r="P68" s="1137"/>
      <c r="Q68" s="1137"/>
      <c r="R68" s="1137"/>
    </row>
    <row r="69" spans="2:18" s="363" customFormat="1" ht="25.5" customHeight="1" thickBot="1">
      <c r="B69" s="1122" t="s">
        <v>533</v>
      </c>
      <c r="C69" s="1177"/>
      <c r="D69" s="1178"/>
      <c r="E69" s="1179"/>
      <c r="F69" s="1178"/>
      <c r="G69" s="1178"/>
      <c r="H69" s="1180"/>
      <c r="I69" s="1141"/>
      <c r="J69" s="1141"/>
      <c r="K69" s="1141"/>
      <c r="L69" s="1141"/>
      <c r="M69" s="1141"/>
      <c r="N69" s="1141"/>
      <c r="O69" s="1141"/>
      <c r="P69" s="1142"/>
      <c r="Q69" s="1142"/>
      <c r="R69" s="1142"/>
    </row>
    <row r="70" spans="1:18" s="363" customFormat="1" ht="19.5" customHeight="1" thickBot="1">
      <c r="A70" s="1156"/>
      <c r="B70" s="1340" t="s">
        <v>522</v>
      </c>
      <c r="C70" s="1341"/>
      <c r="D70" s="1341"/>
      <c r="E70" s="1341"/>
      <c r="F70" s="1341"/>
      <c r="G70" s="1341"/>
      <c r="H70" s="1342"/>
      <c r="I70" s="478"/>
      <c r="J70" s="1137"/>
      <c r="K70" s="1137"/>
      <c r="L70" s="1137"/>
      <c r="M70" s="1137"/>
      <c r="N70" s="1137"/>
      <c r="O70" s="1137"/>
      <c r="P70" s="1137"/>
      <c r="Q70" s="1137"/>
      <c r="R70" s="1137"/>
    </row>
    <row r="71" spans="2:18" s="363" customFormat="1" ht="19.5" customHeight="1">
      <c r="B71" s="1073"/>
      <c r="C71" s="1074"/>
      <c r="D71" s="1204"/>
      <c r="E71" s="1075"/>
      <c r="F71" s="1204"/>
      <c r="G71" s="1204"/>
      <c r="H71" s="1205"/>
      <c r="I71" s="1141"/>
      <c r="J71" s="1141"/>
      <c r="K71" s="1141"/>
      <c r="L71" s="1141"/>
      <c r="M71" s="1141"/>
      <c r="N71" s="1141"/>
      <c r="O71" s="1141"/>
      <c r="P71" s="1142"/>
      <c r="Q71" s="1142"/>
      <c r="R71" s="1142"/>
    </row>
    <row r="72" spans="2:18" s="363" customFormat="1" ht="19.5" customHeight="1">
      <c r="B72" s="1064"/>
      <c r="C72" s="1065"/>
      <c r="D72" s="1181"/>
      <c r="E72" s="1066"/>
      <c r="F72" s="1181"/>
      <c r="G72" s="1181"/>
      <c r="H72" s="1182"/>
      <c r="I72" s="1141"/>
      <c r="J72" s="1141"/>
      <c r="K72" s="1141"/>
      <c r="L72" s="1141"/>
      <c r="M72" s="1141"/>
      <c r="N72" s="1141"/>
      <c r="O72" s="1141"/>
      <c r="P72" s="1142"/>
      <c r="Q72" s="1142"/>
      <c r="R72" s="1142"/>
    </row>
    <row r="73" spans="2:18" s="363" customFormat="1" ht="25.5" customHeight="1" thickBot="1">
      <c r="B73" s="1122" t="s">
        <v>533</v>
      </c>
      <c r="C73" s="1177"/>
      <c r="D73" s="1178"/>
      <c r="E73" s="1179"/>
      <c r="F73" s="1178"/>
      <c r="G73" s="1178"/>
      <c r="H73" s="1180"/>
      <c r="I73" s="1141"/>
      <c r="J73" s="1141"/>
      <c r="K73" s="1141"/>
      <c r="L73" s="1141"/>
      <c r="M73" s="1141"/>
      <c r="N73" s="1141"/>
      <c r="O73" s="1141"/>
      <c r="P73" s="1142"/>
      <c r="Q73" s="1142"/>
      <c r="R73" s="1142"/>
    </row>
    <row r="74" spans="2:18" s="363" customFormat="1" ht="19.5" customHeight="1" thickBot="1">
      <c r="B74" s="1340" t="s">
        <v>523</v>
      </c>
      <c r="C74" s="1341"/>
      <c r="D74" s="1341"/>
      <c r="E74" s="1341"/>
      <c r="F74" s="1341"/>
      <c r="G74" s="1341"/>
      <c r="H74" s="1342"/>
      <c r="I74" s="478"/>
      <c r="J74" s="1137"/>
      <c r="K74" s="1137"/>
      <c r="L74" s="1137"/>
      <c r="M74" s="1137"/>
      <c r="N74" s="1137"/>
      <c r="O74" s="1137"/>
      <c r="P74" s="1137"/>
      <c r="Q74" s="1137"/>
      <c r="R74" s="1137"/>
    </row>
    <row r="75" spans="2:18" s="363" customFormat="1" ht="19.5" customHeight="1">
      <c r="B75" s="1073"/>
      <c r="C75" s="1074"/>
      <c r="D75" s="1204"/>
      <c r="E75" s="1075"/>
      <c r="F75" s="1204"/>
      <c r="G75" s="1204"/>
      <c r="H75" s="1205"/>
      <c r="I75" s="1141"/>
      <c r="J75" s="1141"/>
      <c r="K75" s="1141"/>
      <c r="L75" s="1141"/>
      <c r="M75" s="1141"/>
      <c r="N75" s="1141"/>
      <c r="O75" s="1141"/>
      <c r="P75" s="1142"/>
      <c r="Q75" s="1142"/>
      <c r="R75" s="1142"/>
    </row>
    <row r="76" spans="2:18" s="363" customFormat="1" ht="19.5" customHeight="1">
      <c r="B76" s="1064"/>
      <c r="C76" s="1065"/>
      <c r="D76" s="1181"/>
      <c r="E76" s="1066"/>
      <c r="F76" s="1181"/>
      <c r="G76" s="1181"/>
      <c r="H76" s="1182"/>
      <c r="I76" s="1141"/>
      <c r="J76" s="1141"/>
      <c r="K76" s="1141"/>
      <c r="L76" s="1141"/>
      <c r="M76" s="1141"/>
      <c r="N76" s="1141"/>
      <c r="O76" s="1141"/>
      <c r="P76" s="1142"/>
      <c r="Q76" s="1142"/>
      <c r="R76" s="1142"/>
    </row>
    <row r="77" spans="2:18" s="363" customFormat="1" ht="25.5" customHeight="1" thickBot="1">
      <c r="B77" s="1122" t="s">
        <v>533</v>
      </c>
      <c r="C77" s="1177"/>
      <c r="D77" s="1178"/>
      <c r="E77" s="1179"/>
      <c r="F77" s="1178"/>
      <c r="G77" s="1178"/>
      <c r="H77" s="1180"/>
      <c r="I77" s="1141"/>
      <c r="J77" s="1141"/>
      <c r="K77" s="1141"/>
      <c r="L77" s="1141"/>
      <c r="M77" s="1141"/>
      <c r="N77" s="1141"/>
      <c r="O77" s="1141"/>
      <c r="P77" s="1142"/>
      <c r="Q77" s="1142"/>
      <c r="R77" s="1142"/>
    </row>
    <row r="78" spans="2:18" s="363" customFormat="1" ht="4.5" customHeight="1" thickBot="1">
      <c r="B78" s="1122"/>
      <c r="C78" s="1177"/>
      <c r="D78" s="1178"/>
      <c r="E78" s="1179"/>
      <c r="F78" s="1178"/>
      <c r="G78" s="1178"/>
      <c r="H78" s="1180"/>
      <c r="I78" s="1141"/>
      <c r="J78" s="1141"/>
      <c r="K78" s="1141"/>
      <c r="L78" s="1141"/>
      <c r="M78" s="1141"/>
      <c r="N78" s="1141"/>
      <c r="O78" s="1141"/>
      <c r="P78" s="1142"/>
      <c r="Q78" s="1142"/>
      <c r="R78" s="1142"/>
    </row>
    <row r="79" spans="2:18" s="363" customFormat="1" ht="25.5" customHeight="1" thickBot="1">
      <c r="B79" s="1206" t="s">
        <v>554</v>
      </c>
      <c r="C79" s="1177"/>
      <c r="D79" s="1178"/>
      <c r="E79" s="1179"/>
      <c r="F79" s="1178"/>
      <c r="G79" s="1178"/>
      <c r="H79" s="1180"/>
      <c r="I79" s="1141"/>
      <c r="J79" s="1141"/>
      <c r="K79" s="1141"/>
      <c r="L79" s="1141"/>
      <c r="M79" s="1141"/>
      <c r="N79" s="1141"/>
      <c r="O79" s="1141"/>
      <c r="P79" s="1142"/>
      <c r="Q79" s="1142"/>
      <c r="R79" s="1142"/>
    </row>
    <row r="80" spans="2:7" s="363" customFormat="1" ht="32.25" customHeight="1">
      <c r="B80" s="363" t="s">
        <v>680</v>
      </c>
      <c r="D80" s="1156" t="s">
        <v>681</v>
      </c>
      <c r="G80" s="363" t="s">
        <v>831</v>
      </c>
    </row>
    <row r="81" spans="2:4" s="363" customFormat="1" ht="12.75" customHeight="1">
      <c r="B81" s="1207">
        <v>274052455</v>
      </c>
      <c r="D81" s="1208">
        <v>274052241</v>
      </c>
    </row>
    <row r="82" spans="2:6" s="363" customFormat="1" ht="13.5" customHeight="1">
      <c r="B82" s="363" t="s">
        <v>635</v>
      </c>
      <c r="D82" s="1156" t="s">
        <v>635</v>
      </c>
      <c r="F82" s="1156"/>
    </row>
    <row r="83" s="363" customFormat="1" ht="19.5" customHeight="1">
      <c r="F83" s="1156"/>
    </row>
    <row r="84" s="363" customFormat="1" ht="19.5" customHeight="1"/>
    <row r="85" s="363" customFormat="1" ht="19.5" customHeight="1"/>
    <row r="86" s="363" customFormat="1" ht="19.5" customHeight="1"/>
    <row r="87" s="363" customFormat="1" ht="19.5" customHeight="1"/>
    <row r="88" s="363" customFormat="1" ht="19.5" customHeight="1"/>
    <row r="89" s="363" customFormat="1" ht="19.5" customHeight="1"/>
    <row r="90" s="363" customFormat="1" ht="19.5" customHeight="1"/>
    <row r="91" s="363" customFormat="1" ht="19.5" customHeight="1"/>
    <row r="92" s="363" customFormat="1" ht="12.75"/>
    <row r="93" s="363" customFormat="1" ht="12.75"/>
  </sheetData>
  <sheetProtection/>
  <mergeCells count="34">
    <mergeCell ref="P40:R41"/>
    <mergeCell ref="B27:E27"/>
    <mergeCell ref="B38:H38"/>
    <mergeCell ref="J63:L64"/>
    <mergeCell ref="M63:O64"/>
    <mergeCell ref="P63:R64"/>
    <mergeCell ref="H40:H41"/>
    <mergeCell ref="B40:B42"/>
    <mergeCell ref="C40:D40"/>
    <mergeCell ref="J40:L41"/>
    <mergeCell ref="M40:O41"/>
    <mergeCell ref="H63:H64"/>
    <mergeCell ref="B5:H5"/>
    <mergeCell ref="B7:B9"/>
    <mergeCell ref="C7:D7"/>
    <mergeCell ref="E7:E8"/>
    <mergeCell ref="F7:G7"/>
    <mergeCell ref="B20:H20"/>
    <mergeCell ref="H7:H8"/>
    <mergeCell ref="B43:H43"/>
    <mergeCell ref="B10:H10"/>
    <mergeCell ref="B15:H15"/>
    <mergeCell ref="B70:H70"/>
    <mergeCell ref="B66:H66"/>
    <mergeCell ref="E40:E41"/>
    <mergeCell ref="F40:G40"/>
    <mergeCell ref="B74:H74"/>
    <mergeCell ref="B47:H47"/>
    <mergeCell ref="B54:H54"/>
    <mergeCell ref="B61:H61"/>
    <mergeCell ref="B63:B65"/>
    <mergeCell ref="C63:D63"/>
    <mergeCell ref="E63:E64"/>
    <mergeCell ref="F63:G63"/>
  </mergeCells>
  <printOptions/>
  <pageMargins left="0.787401575" right="0.787401575" top="0.984251969" bottom="0.984251969" header="0.4921259845" footer="0.4921259845"/>
  <pageSetup horizontalDpi="600" verticalDpi="600" orientation="portrait" paperSize="9" scale="42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25390625" style="283" customWidth="1"/>
    <col min="2" max="2" width="12.375" style="283" customWidth="1"/>
    <col min="3" max="3" width="12.125" style="283" customWidth="1"/>
    <col min="4" max="4" width="12.375" style="283" customWidth="1"/>
    <col min="5" max="6" width="12.25390625" style="283" customWidth="1"/>
    <col min="7" max="7" width="12.125" style="283" customWidth="1"/>
    <col min="8" max="16384" width="9.125" style="283" customWidth="1"/>
  </cols>
  <sheetData>
    <row r="2" ht="12.75">
      <c r="G2" t="s">
        <v>828</v>
      </c>
    </row>
    <row r="5" spans="1:7" ht="15">
      <c r="A5"/>
      <c r="B5" s="284" t="s">
        <v>290</v>
      </c>
      <c r="C5" s="285"/>
      <c r="D5" s="285"/>
      <c r="E5" s="285"/>
      <c r="F5" s="285"/>
      <c r="G5"/>
    </row>
    <row r="6" spans="1:7" ht="12.75">
      <c r="A6"/>
      <c r="B6"/>
      <c r="C6"/>
      <c r="D6"/>
      <c r="E6"/>
      <c r="F6"/>
      <c r="G6"/>
    </row>
    <row r="7" spans="1:7" ht="13.5" thickBot="1">
      <c r="A7"/>
      <c r="B7"/>
      <c r="C7"/>
      <c r="D7"/>
      <c r="E7"/>
      <c r="F7"/>
      <c r="G7" s="1029" t="s">
        <v>826</v>
      </c>
    </row>
    <row r="8" spans="1:7" ht="13.5" thickBot="1">
      <c r="A8" s="286"/>
      <c r="B8" s="287"/>
      <c r="C8" s="288" t="s">
        <v>291</v>
      </c>
      <c r="D8" s="289"/>
      <c r="E8" s="287"/>
      <c r="F8" s="288" t="s">
        <v>292</v>
      </c>
      <c r="G8" s="289"/>
    </row>
    <row r="9" spans="1:7" ht="32.25" customHeight="1" thickBot="1">
      <c r="A9" s="290" t="s">
        <v>293</v>
      </c>
      <c r="B9" s="291" t="s">
        <v>825</v>
      </c>
      <c r="C9" s="291" t="s">
        <v>827</v>
      </c>
      <c r="D9" s="292" t="s">
        <v>294</v>
      </c>
      <c r="E9" s="291" t="s">
        <v>825</v>
      </c>
      <c r="F9" s="291" t="s">
        <v>827</v>
      </c>
      <c r="G9" s="293" t="s">
        <v>294</v>
      </c>
    </row>
    <row r="10" spans="1:7" ht="13.5" thickBot="1">
      <c r="A10" s="294"/>
      <c r="B10" s="295">
        <v>1</v>
      </c>
      <c r="C10" s="295">
        <v>2</v>
      </c>
      <c r="D10" s="295" t="s">
        <v>295</v>
      </c>
      <c r="E10" s="295">
        <v>4</v>
      </c>
      <c r="F10" s="295">
        <v>5</v>
      </c>
      <c r="G10" s="295" t="s">
        <v>296</v>
      </c>
    </row>
    <row r="11" spans="1:7" ht="13.5" thickBot="1">
      <c r="A11" s="296" t="s">
        <v>297</v>
      </c>
      <c r="B11" s="297">
        <v>4138.06</v>
      </c>
      <c r="C11" s="297">
        <v>3602.9</v>
      </c>
      <c r="D11" s="297">
        <f>SUM(C11-B11)</f>
        <v>-535.1600000000003</v>
      </c>
      <c r="E11" s="297">
        <v>7010.72</v>
      </c>
      <c r="F11" s="297">
        <v>5163.73</v>
      </c>
      <c r="G11" s="297">
        <f>SUM(F11-E11)</f>
        <v>-1846.9900000000007</v>
      </c>
    </row>
    <row r="12" spans="1:7" ht="13.5" thickBot="1">
      <c r="A12" s="296" t="s">
        <v>298</v>
      </c>
      <c r="B12" s="297">
        <v>4138.06</v>
      </c>
      <c r="C12" s="297">
        <v>3602.9</v>
      </c>
      <c r="D12" s="297">
        <f>SUM(C12-B12)</f>
        <v>-535.1600000000003</v>
      </c>
      <c r="E12" s="297">
        <v>7010.72</v>
      </c>
      <c r="F12" s="297">
        <v>5163.73</v>
      </c>
      <c r="G12" s="297">
        <f>SUM(F12-E12)</f>
        <v>-1846.9900000000007</v>
      </c>
    </row>
    <row r="13" spans="1:7" ht="12.75">
      <c r="A13"/>
      <c r="B13"/>
      <c r="C13"/>
      <c r="D13"/>
      <c r="E13"/>
      <c r="F13"/>
      <c r="G13"/>
    </row>
    <row r="14" spans="1:7" ht="12.75">
      <c r="A14"/>
      <c r="B14"/>
      <c r="C14"/>
      <c r="D14"/>
      <c r="E14"/>
      <c r="F14"/>
      <c r="G1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kurfurstv</dc:creator>
  <cp:keywords/>
  <dc:description/>
  <cp:lastModifiedBy>SystemService</cp:lastModifiedBy>
  <cp:lastPrinted>2014-02-11T10:09:27Z</cp:lastPrinted>
  <dcterms:created xsi:type="dcterms:W3CDTF">1998-08-20T11:36:41Z</dcterms:created>
  <dcterms:modified xsi:type="dcterms:W3CDTF">2014-02-11T10:09:34Z</dcterms:modified>
  <cp:category/>
  <cp:version/>
  <cp:contentType/>
  <cp:contentStatus/>
</cp:coreProperties>
</file>