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380" activeTab="0"/>
  </bookViews>
  <sheets>
    <sheet name="Titulní stránka" sheetId="1" r:id="rId1"/>
    <sheet name="Tabulka 1" sheetId="2" r:id="rId2"/>
    <sheet name="Tabulka 2A" sheetId="3" r:id="rId3"/>
    <sheet name="Tabulka 2C" sheetId="4" r:id="rId4"/>
    <sheet name="Tabulka 2D" sheetId="5" r:id="rId5"/>
    <sheet name="Tabulka 3A" sheetId="6" r:id="rId6"/>
    <sheet name="Tabulka 3B" sheetId="7" r:id="rId7"/>
    <sheet name="Tabulka 3D" sheetId="8" r:id="rId8"/>
    <sheet name="Tabulka 3E" sheetId="9" r:id="rId9"/>
    <sheet name="Tabulka 4" sheetId="10" r:id="rId10"/>
  </sheets>
  <definedNames>
    <definedName name="_xlnm.Print_Area" localSheetId="7">'Tabulka 3D'!$A$1:$J$59</definedName>
  </definedNames>
  <calcPr fullCalcOnLoad="1"/>
</workbook>
</file>

<file path=xl/sharedStrings.xml><?xml version="1.0" encoding="utf-8"?>
<sst xmlns="http://schemas.openxmlformats.org/spreadsheetml/2006/main" count="724" uniqueCount="469">
  <si>
    <t>ESA 95</t>
  </si>
  <si>
    <t>EDP B.9</t>
  </si>
  <si>
    <t>T1.B9.S13</t>
  </si>
  <si>
    <t>S.13</t>
  </si>
  <si>
    <t>T1.B9.S1311</t>
  </si>
  <si>
    <t>S.1311</t>
  </si>
  <si>
    <t>T1.B9.S1312</t>
  </si>
  <si>
    <t>S.1312</t>
  </si>
  <si>
    <t>M</t>
  </si>
  <si>
    <t>T1.B9.S1313</t>
  </si>
  <si>
    <t>S.1313</t>
  </si>
  <si>
    <t>T1.B9.S1314</t>
  </si>
  <si>
    <t>S.1314</t>
  </si>
  <si>
    <t>T1.DEBT.S13</t>
  </si>
  <si>
    <t>T1.AF2.S13</t>
  </si>
  <si>
    <t>AF.2</t>
  </si>
  <si>
    <t>T1.AF33.S13</t>
  </si>
  <si>
    <t>AF.33</t>
  </si>
  <si>
    <t>T1.AF331.S13</t>
  </si>
  <si>
    <t>AF.331</t>
  </si>
  <si>
    <t>T1.AF332.S13</t>
  </si>
  <si>
    <t>AF.332</t>
  </si>
  <si>
    <t>T1.AF4.S13</t>
  </si>
  <si>
    <t>AF.4</t>
  </si>
  <si>
    <t>T1.AF41.S13</t>
  </si>
  <si>
    <t>AF.41</t>
  </si>
  <si>
    <t>T1.AF42.S13</t>
  </si>
  <si>
    <t>AF.42</t>
  </si>
  <si>
    <t>T1.P51.S13</t>
  </si>
  <si>
    <t>T1.EDPD41.S13</t>
  </si>
  <si>
    <t>P.51</t>
  </si>
  <si>
    <t>T1.ESAD41.S13</t>
  </si>
  <si>
    <t>EDP D.41</t>
  </si>
  <si>
    <t>T1.GDP.S1</t>
  </si>
  <si>
    <t>B.1*g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</si>
  <si>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</si>
  <si>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</si>
  <si>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</si>
  <si>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</si>
  <si>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</si>
  <si>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</si>
  <si>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</si>
  <si>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 xml:space="preserve"> </t>
  </si>
  <si>
    <t>T2.F4DIS.S1311</t>
  </si>
  <si>
    <t>T2.F5ACQ.S1311</t>
  </si>
  <si>
    <t>T2.F5DIS.S1311</t>
  </si>
  <si>
    <t>T2.OFT.S1311</t>
  </si>
  <si>
    <t>T2.OFTDL.S1311</t>
  </si>
  <si>
    <t>T2.OFT2.S1311</t>
  </si>
  <si>
    <t>T2.ONFT.S1311</t>
  </si>
  <si>
    <t>T2.ONFT1.S1311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</si>
  <si>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</si>
  <si>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</si>
  <si>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</si>
  <si>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</si>
  <si>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</si>
  <si>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</si>
  <si>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T2.B9_OB.S1311</t>
  </si>
  <si>
    <t>T2.B9_OB1.S1311</t>
  </si>
  <si>
    <t>T2.B9_OB2.S1311</t>
  </si>
  <si>
    <t>T2.OA.S1311</t>
  </si>
  <si>
    <t>T2.B9.S1311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</si>
  <si>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</si>
  <si>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</si>
  <si>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</si>
  <si>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DATES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</si>
  <si>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</si>
  <si>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</si>
  <si>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</si>
  <si>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</si>
  <si>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</si>
  <si>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</si>
  <si>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</si>
  <si>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</si>
  <si>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</si>
  <si>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</si>
  <si>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</si>
  <si>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</si>
  <si>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</si>
  <si>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</si>
  <si>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</si>
  <si>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</si>
  <si>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</si>
  <si>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</si>
  <si>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</si>
  <si>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</si>
  <si>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</si>
  <si>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</si>
  <si>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</si>
  <si>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</si>
  <si>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</si>
  <si>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</si>
  <si>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</si>
  <si>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</si>
  <si>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</si>
  <si>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</si>
  <si>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</si>
  <si>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</si>
  <si>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</si>
  <si>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</si>
  <si>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</si>
  <si>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</si>
  <si>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</si>
  <si>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</si>
  <si>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</si>
  <si>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</si>
  <si>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</si>
  <si>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</si>
  <si>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</si>
  <si>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</si>
  <si>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T2.B9_OB.S1314</t>
  </si>
  <si>
    <t>T2.B9_OB1.S1314</t>
  </si>
  <si>
    <t>T2.B9_OB2.S1314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</si>
  <si>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</si>
  <si>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</si>
  <si>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</si>
  <si>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</si>
  <si>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</si>
  <si>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</si>
  <si>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</si>
  <si>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</si>
  <si>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</si>
  <si>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</si>
  <si>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</si>
  <si>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</si>
  <si>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</si>
  <si>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</si>
  <si>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</si>
  <si>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</si>
  <si>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</si>
  <si>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</si>
  <si>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</si>
  <si>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</si>
  <si>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</si>
  <si>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</si>
  <si>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</si>
  <si>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</si>
  <si>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</si>
  <si>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</si>
  <si>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</si>
  <si>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</si>
  <si>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</si>
  <si>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</si>
  <si>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</si>
  <si>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</si>
  <si>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</si>
  <si>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</si>
  <si>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</si>
  <si>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T3.B9.S13+ T3.FA.S13+T3.ADJ.S13+T3.SD.S13=T3.CHDEBT.S13</t>
  </si>
  <si>
    <t>T3.FA.S13=T3.F2.S13+T3.F3.S13+T3.F4.S13+ T3.F5.S13+T3.OFA.S13</t>
  </si>
  <si>
    <t>T3.F4.S13=T3.F41.S13+T3.F42.S13</t>
  </si>
  <si>
    <t>T3.F4.S13=T3.F4ACQ.S13+T3.F4DIS.S13</t>
  </si>
  <si>
    <t>T3.F42.S13=T3.F42ACQ.S13+T3.F42DIS.S13</t>
  </si>
  <si>
    <t>T3.F5.S13=T3.F5PN.S13+T3.F5OP.S13</t>
  </si>
  <si>
    <t>T3.F5OP.S13=T3.F5OPACQ.S13+T3.F5OPDIS.S13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</si>
  <si>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</si>
  <si>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</si>
  <si>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</si>
  <si>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</si>
  <si>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</si>
  <si>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</si>
  <si>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</si>
  <si>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</si>
  <si>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</si>
  <si>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</si>
  <si>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</si>
  <si>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</si>
  <si>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</si>
  <si>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</si>
  <si>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</si>
  <si>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</si>
  <si>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</si>
  <si>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</si>
  <si>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</si>
  <si>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</si>
  <si>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</si>
  <si>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</si>
  <si>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</si>
  <si>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</si>
  <si>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</si>
  <si>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</si>
  <si>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</si>
  <si>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</si>
  <si>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</si>
  <si>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</si>
  <si>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</si>
  <si>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</si>
  <si>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</si>
  <si>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</si>
  <si>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</si>
  <si>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</si>
  <si>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</si>
  <si>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</si>
  <si>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</si>
  <si>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T3.CTDEBT.S1311=T3.DEBT.S1311-T3.HOLD.S1311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</si>
  <si>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</si>
  <si>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</si>
  <si>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</si>
  <si>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</si>
  <si>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</si>
  <si>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</si>
  <si>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</si>
  <si>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</si>
  <si>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</si>
  <si>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</si>
  <si>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</si>
  <si>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</si>
  <si>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</si>
  <si>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</si>
  <si>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</si>
  <si>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</si>
  <si>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</si>
  <si>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</si>
  <si>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</si>
  <si>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</si>
  <si>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</si>
  <si>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</si>
  <si>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</si>
  <si>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</si>
  <si>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</si>
  <si>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</si>
  <si>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</si>
  <si>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</si>
  <si>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</si>
  <si>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</si>
  <si>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</si>
  <si>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</si>
  <si>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</si>
  <si>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</si>
  <si>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T3.CTDEBT.S1313=T3.DEBT.S1313-T3.HOLD.S1313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</si>
  <si>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</si>
  <si>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</si>
  <si>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</si>
  <si>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</si>
  <si>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</si>
  <si>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</si>
  <si>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</si>
  <si>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</si>
  <si>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</si>
  <si>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</si>
  <si>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</si>
  <si>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</si>
  <si>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</si>
  <si>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</si>
  <si>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</si>
  <si>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</si>
  <si>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</si>
  <si>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</si>
  <si>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</si>
  <si>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</si>
  <si>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</si>
  <si>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</si>
  <si>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</si>
  <si>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</si>
  <si>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</si>
  <si>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</si>
  <si>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</si>
  <si>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</si>
  <si>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</si>
  <si>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</si>
  <si>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</si>
  <si>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</si>
  <si>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</si>
  <si>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</si>
  <si>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T3.CTDEBT.S1314=T3.DEBT.S1314-T3.HOLD.S1314</t>
  </si>
  <si>
    <t>T4.AF71L.S13</t>
  </si>
  <si>
    <t>T4.FPU.S13</t>
  </si>
  <si>
    <t>T4.GNI.S1</t>
  </si>
  <si>
    <t>L</t>
  </si>
  <si>
    <t>T2.OFT1.S1311</t>
  </si>
  <si>
    <t>T2.ONFT2.S1311</t>
  </si>
  <si>
    <t>T2.F7LIA2.S1311</t>
  </si>
  <si>
    <t>T2.B9_OWB.S1311</t>
  </si>
  <si>
    <t>T2.OA1.S1311</t>
  </si>
  <si>
    <t>T2.OA3.S1311</t>
  </si>
  <si>
    <t>T2.OA4.S1311</t>
  </si>
  <si>
    <t>T2.OA5.S1311</t>
  </si>
  <si>
    <t>T2.WB.S1311+T2.FT.S1311+T2.ONFT.S1311+T2.D41DIF.S1311+T2.F7ASS.S1311+T2.F7LIA.S1311+T2.WBN.S1311+T2.B9_OB.S1311+T2.OA.S1311= T2.B9.S1311</t>
  </si>
  <si>
    <t>T2.B9_OWB.S1313</t>
  </si>
  <si>
    <t>T2.WB.S1313+T2.FT.S1313+T2.ONFT.S1313+T2.D41DIF.S1313+T2.F7ASS.S1313+T2.F7LIA.S1313+T2.WBN.S1313+T2.B9_OB.S1313+T2.OA.S1313= T2.B9.S1313</t>
  </si>
  <si>
    <t>T2.FT.S1313=T2.F4.S1313+T2.F5.S1313+T2.OFT.S1313</t>
  </si>
  <si>
    <t>T2.OA.S1313=T2.OA1.S1313+T2.OA2.S1313+T2.OA3.S1313</t>
  </si>
  <si>
    <t>T1.B9.S1313= T2.B9.S1313</t>
  </si>
  <si>
    <t>T2.B9_OWB.S1314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</si>
  <si>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</si>
  <si>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</si>
  <si>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</si>
  <si>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</si>
  <si>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a s ustanoveními protokolu Rady EU ze dne 22/11/1993</t>
  </si>
  <si>
    <t>Informace k vyplnění pouze na titulní straně</t>
  </si>
  <si>
    <t>v souladu s nařízením Rady (EC) N° 479/2009 v platném znění</t>
  </si>
  <si>
    <t>Tabulka 2B  není uvedena; sub-sektor národních vládních institucí se v podmínkách ČR nevyskytuje</t>
  </si>
  <si>
    <t>Tabulka 3C  není uvedena; sub-sektor národních vládních institucí se v podmínkách ČR nevyskytuje</t>
  </si>
  <si>
    <t>Tabulka 4: Údaje podle ustanovení protokolu Rady EU ze dne 22/11/1993.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</si>
  <si>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</si>
  <si>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</si>
  <si>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Údaje jsou v milionech Kč</t>
  </si>
  <si>
    <t>Kód</t>
  </si>
  <si>
    <t>Rok</t>
  </si>
  <si>
    <t>definitivní</t>
  </si>
  <si>
    <t>předběžné</t>
  </si>
  <si>
    <t>Tabulka 1: Vládní deficit / přebytek, stav dluhu a související údaje.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</si>
  <si>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</si>
  <si>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</si>
  <si>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</si>
  <si>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</si>
  <si>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</si>
  <si>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Čisté výpůjčky(-)/půjčky(+)</t>
  </si>
  <si>
    <t>Hrubý konsolidovaný vládní dluh</t>
  </si>
  <si>
    <t>Stav ke konci roku v nominální hodnotě</t>
  </si>
  <si>
    <t>Podle kategorií:</t>
  </si>
  <si>
    <t>Oběživo a vklady</t>
  </si>
  <si>
    <t xml:space="preserve">Cenné papíry jiné než účasti, mimo finanční deriváty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</si>
  <si>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</si>
  <si>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</si>
  <si>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</si>
  <si>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</si>
  <si>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</si>
  <si>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</si>
  <si>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Úroky (dle ESA 95, konsolidované)</t>
  </si>
  <si>
    <t>D.41 (užití)</t>
  </si>
  <si>
    <t>Hrubý domácí produkt v běžných tržních cenách</t>
  </si>
  <si>
    <t>ÚPLNOST</t>
  </si>
  <si>
    <t>VERTIKÁLNÍ KONTROLY</t>
  </si>
  <si>
    <t>(1) Charakterizujte verzi dat: předběžná, semi-definitivní, definitivní.</t>
  </si>
  <si>
    <t>Saldo hopodaření v účtech ústředních vládních institucí</t>
  </si>
  <si>
    <t>pokladní plnění</t>
  </si>
  <si>
    <t>Báze salda hospodaření (pokladní plnění/předpis)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</si>
  <si>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</si>
  <si>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</si>
  <si>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</si>
  <si>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</si>
  <si>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</si>
  <si>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</si>
  <si>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Podrobné členění</t>
  </si>
  <si>
    <t>Státní záruky; splátky akcií ČEPS</t>
  </si>
  <si>
    <t>Zahraniční pohledávky (včetně úroků)</t>
  </si>
  <si>
    <t>Rozdíl mezi P.5 a K.2 na bázi pokladního plnění a na bázi předpisu.</t>
  </si>
  <si>
    <t>Mimorozpočtové příjmy</t>
  </si>
  <si>
    <t>Toky z EU fondů</t>
  </si>
  <si>
    <t>Reklasifikace zásob SZIF ze S.13 do S.11 na základě s rozhodnutí Eurostatu</t>
  </si>
  <si>
    <t>Rozdíl mezi úroky placenými  (+) a akruálními (EDP D.41)(-)</t>
  </si>
  <si>
    <t>Ostatní pohledávky (+)</t>
  </si>
  <si>
    <t>Ostatní závazky (-)</t>
  </si>
  <si>
    <t>Čisté výpůjčky (-) nebo čisté půjčky (+) ostatních ústředních vládních institucí</t>
  </si>
  <si>
    <t>Ostatní úpravy (+/-) (uveďte podrobný rozpis)</t>
  </si>
  <si>
    <t>Grippeny (splátky finančního leasingu, imputované úroky a platba za službu)</t>
  </si>
  <si>
    <t>Bezúplatné převody a interní transfery</t>
  </si>
  <si>
    <t>Převody do sociálních fondů (FKSP)</t>
  </si>
  <si>
    <t>Bývalý FNM - údaje nezahrnuté ve výchozím saldu</t>
  </si>
  <si>
    <t>Ostatní úpravy</t>
  </si>
  <si>
    <t>Čisté výpůjčky(-)/půjčky(+) (EDP B.9) ústředních vládních institucí (S.1311)</t>
  </si>
  <si>
    <t>(účty ESA 95)</t>
  </si>
  <si>
    <t>(1) Charakterizujte účetní bázi salda hospodaření: pokladní plnění, předpis, smíšená či jiná.</t>
  </si>
  <si>
    <t>Poznámka: Po členských zemích se požaduje, aby v souladu se zavedenou praxí upravily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</si>
  <si>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</si>
  <si>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</si>
  <si>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</si>
  <si>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</si>
  <si>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</si>
  <si>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Čisté výpůjčky (-) nebo čisté půjčky (+) ostatních místních vládních institucí</t>
  </si>
  <si>
    <t>Čisté výpůjčky(-)/půjčky(+) (EDP 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</si>
  <si>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</si>
  <si>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</si>
  <si>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předpis</t>
  </si>
  <si>
    <t>Nefinanční transakce nezohledňované ve výchozím saldu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</si>
  <si>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</si>
  <si>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</si>
  <si>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</si>
  <si>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</si>
  <si>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</si>
  <si>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>B.9 Asociace zdravotních pojišťoven, Svazu zdravotních pojišťoven, Otevřeného svazu zdravotních pojišťoven a Centra mezistátních úhrad</t>
  </si>
  <si>
    <t xml:space="preserve">Odpis pohledávek z pojistného, z pokut a penále nezaznamenaného v národních účtech z titulu aplikace metody časově </t>
  </si>
  <si>
    <t>posunutého hotovostního plnění (tj. vyloučení nákladu zahrnutého ve výchozím saldu, avšak nevstupujícího do propočtu EDP B.9).</t>
  </si>
  <si>
    <t>Saldo hospodaření (+/-) jednotek, které nejsou součástí fondů sociálního zabezpečení</t>
  </si>
  <si>
    <t>Čisté výpůjčky (-) nebo čisté půjčky (+) ostatních jednotek fondů sociálního zabezpečení</t>
  </si>
  <si>
    <t>Saldo hospodaření (+/-) jednotek, které nejsou součástí sub-sektoru ústředních vládních institucí</t>
  </si>
  <si>
    <t>Saldo hospodaření (+/-) jednotek, které nejsou součástí sub-sektoru místních vládních institucí</t>
  </si>
  <si>
    <t>Čisté výpůjčky(-)/půjčky(+) (EDP B.9) fondů sociálního zabezpečení (S.1314)</t>
  </si>
  <si>
    <t>Čisté výpůjčky(+)/půjčky(-) (EDP B.9) vládních institucí (S.13)*</t>
  </si>
  <si>
    <t>Oběživo a vklady (F.2)</t>
  </si>
  <si>
    <t>Cenné papíry jiné než účasti  (F.3)</t>
  </si>
  <si>
    <t xml:space="preserve">Půjčky (F.4) </t>
  </si>
  <si>
    <t xml:space="preserve">  Krátkodobé půjčky (F.41)</t>
  </si>
  <si>
    <t xml:space="preserve">  Dlouhodobé půjčky (F.42)</t>
  </si>
  <si>
    <t>Účasti (F.5)</t>
  </si>
  <si>
    <t xml:space="preserve">   Účasti jiné než portfoliové investice</t>
  </si>
  <si>
    <t xml:space="preserve">        Zvýšení (+)</t>
  </si>
  <si>
    <t xml:space="preserve">        Snížení (-)</t>
  </si>
  <si>
    <t xml:space="preserve">Ostatní finanční aktiva (F.1, F.6 a F.7) </t>
  </si>
  <si>
    <t>Čisté pořízení (-) závazků z finančních derivátů (F.34)</t>
  </si>
  <si>
    <t>Čisté pořízení (-) ostatních závazků (F.5, F.6 a F.7)</t>
  </si>
  <si>
    <t>Emise nad(-)/pod(+) nominální hodnotou</t>
  </si>
  <si>
    <t>Umoření dluhu nad(+)/pod(-) nominální hodnotou</t>
  </si>
  <si>
    <t xml:space="preserve">   z toho: úrokové platby související se swapy a FRA</t>
  </si>
  <si>
    <t>Statistické diskrepance</t>
  </si>
  <si>
    <t>Ostatní statistické diskrepance (+/-)</t>
  </si>
  <si>
    <t>Nesoulad mezi finančními a kapitálovými účty (B.9f-B.9)</t>
  </si>
  <si>
    <t xml:space="preserve">(3) Vlivem změny měnového kurzu. </t>
  </si>
  <si>
    <t>(1) Kladný záznam v tomto řádku znamená nárůst dluhu v nominální hodnotě, záporný snížení nominálního dluhu.</t>
  </si>
  <si>
    <t>(4) Včetně kapitálového navýšení.</t>
  </si>
  <si>
    <t>(5) AF.2, AF.33 a AF.4. v nominální hodnotě.</t>
  </si>
  <si>
    <t>Čisté výpůjčky(+)/půjčky(-) (EDP B.9) ústředních vládních institucí (S.1311)*</t>
  </si>
  <si>
    <t xml:space="preserve">   Zvýšení (+)</t>
  </si>
  <si>
    <t xml:space="preserve">   Snížení (-)</t>
  </si>
  <si>
    <t xml:space="preserve">       Zvýšení (+)</t>
  </si>
  <si>
    <t xml:space="preserve">       Snížení (-)</t>
  </si>
  <si>
    <t>a konsolidace dluhu (sub-sektor ústředních vládních institucí)</t>
  </si>
  <si>
    <t>a konsolidace dluhu (sub-sektor místních vládních institucí)</t>
  </si>
  <si>
    <t>Čisté výpůjčky(+)/půjčky(-) (EDP B.9) místních vládních institucí (S.1313)*</t>
  </si>
  <si>
    <t>a konsolidace dluhu (sub-sektor fondů sociálního zabezpečení)</t>
  </si>
  <si>
    <t>Čisté výpůjčky(+)/půjčky(-) (EDP B.9) fondů sociálního zabezpečení (S.1314)*</t>
  </si>
  <si>
    <t>Číslo ř.</t>
  </si>
  <si>
    <t>Obchodní úvěry a zálohy (AF.71 Závazky)</t>
  </si>
  <si>
    <t>Vládní dluh vyplývající z financování veřejných podniků a institucí</t>
  </si>
  <si>
    <t>Údaje:</t>
  </si>
  <si>
    <t>Charakteristiky:</t>
  </si>
  <si>
    <t>vládního dluhu uveďte následující informace</t>
  </si>
  <si>
    <t>i) Výše rozdílů::</t>
  </si>
  <si>
    <t>ii) Důvody vzniklých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</si>
  <si>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</si>
  <si>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</si>
  <si>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Tabulka 2A: Údaje objasňující přechod ze salda hospodaření k deficitu/přebytku ústředních vládních institucí</t>
  </si>
  <si>
    <t>Oznámení o vládním deficitu a dluhu</t>
  </si>
  <si>
    <t>Tabulka 1: Hlášení o vládním deficitu/přebytku a o stavu dluhu, včetně souvisejících údajů.</t>
  </si>
  <si>
    <t xml:space="preserve">      z toho: transakce s dluhovými závazky (+/-)</t>
  </si>
  <si>
    <t>Tabulky 3A až 3E: Údaje, které objasňují dopad vládního deficitu/přebytku a ostatních relevantních faktorů na změnu hodnoty vládního dluhu a konsolidace dluhu (údaje za sektor vládních institucí a za jednotlivé sub-sektory vlády).</t>
  </si>
  <si>
    <t>Tabulka 3A: Údaje objasňující dopad deficitu/přebytku a ostatních relevantních faktorů na změnu hodnoty dluhu (sektor vládních institucí)</t>
  </si>
  <si>
    <t>Tabulka 3B: Údaje objasňující dopad deficitu/přebytku a ostatních relevantních faktorů na změnu hodnoty dluhu</t>
  </si>
  <si>
    <t>Tabulka 3D: Údaje objasňující dopad deficitu/přebytku a ostatních relevantních faktorů na změnu hodnoty dluhu</t>
  </si>
  <si>
    <t>Tabulka 3E: Údaje objasňující dopad deficitu/přebytku a ostatních relevantních faktorů na změnu hodnoty dluhu</t>
  </si>
  <si>
    <t xml:space="preserve">*Obrácené znaménko u čistých výpůjček/půjček oproti notifikačním tabulkám 1 a 2. </t>
  </si>
  <si>
    <t>(2) Údaje konsolidované na úrovni sektoru vládních institucí.</t>
  </si>
  <si>
    <t>(2) Údaje konsolidované na úrovni sub-sektoru ústředních vládních institucí.</t>
  </si>
  <si>
    <t>(2) Údaje konsolidované na úrovni sub-sektoru místních vládních institucí.</t>
  </si>
  <si>
    <t>(2) Údaje konsolidované na úrovni sub-sektoru fondů sociálního zabezpečení.</t>
  </si>
  <si>
    <t>V případě významných rozdílů mezi nominální a tržní hodnotou</t>
  </si>
  <si>
    <t>semi-definitivní</t>
  </si>
  <si>
    <t>Členská země: Česká republika</t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</si>
  <si>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</rPr>
      <t xml:space="preserve">(1, 2) </t>
    </r>
  </si>
  <si>
    <r>
      <t>Čisté pořízení (+) finančních aktiv</t>
    </r>
    <r>
      <rPr>
        <b/>
        <vertAlign val="superscript"/>
        <sz val="11"/>
        <rFont val="Arial"/>
        <family val="2"/>
      </rPr>
      <t xml:space="preserve"> (2)</t>
    </r>
  </si>
  <si>
    <r>
      <t xml:space="preserve">   Portfoliové investice</t>
    </r>
    <r>
      <rPr>
        <vertAlign val="superscript"/>
        <sz val="11"/>
        <rFont val="Arial"/>
        <family val="2"/>
      </rPr>
      <t xml:space="preserve"> (2)</t>
    </r>
  </si>
  <si>
    <r>
      <t>Rozdíl mezi úroky (EDP D.41) akruálními(-) a placenými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</si>
  <si>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Úpravy</t>
    </r>
    <r>
      <rPr>
        <b/>
        <vertAlign val="superscript"/>
        <sz val="11"/>
        <rFont val="Arial"/>
        <family val="2"/>
      </rPr>
      <t xml:space="preserve"> (2)</t>
    </r>
  </si>
  <si>
    <r>
      <t xml:space="preserve">Vliv ocenění (+/-) </t>
    </r>
    <r>
      <rPr>
        <vertAlign val="superscript"/>
        <sz val="11"/>
        <rFont val="Arial"/>
        <family val="2"/>
      </rPr>
      <t>(3)</t>
    </r>
    <r>
      <rPr>
        <sz val="11"/>
        <rFont val="Arial"/>
        <family val="2"/>
      </rPr>
      <t xml:space="preserve"> dluhu v cizí měně </t>
    </r>
    <r>
      <rPr>
        <vertAlign val="superscript"/>
        <sz val="11"/>
        <rFont val="Arial"/>
        <family val="2"/>
      </rPr>
      <t>(5)</t>
    </r>
  </si>
  <si>
    <r>
      <t>Změny v sektorovém zatřídění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</si>
  <si>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</si>
  <si>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Čisté pořízení (+) finančních aktiv </t>
    </r>
    <r>
      <rPr>
        <b/>
        <vertAlign val="superscript"/>
        <sz val="11"/>
        <rFont val="Arial"/>
        <family val="2"/>
      </rPr>
      <t>(2)</t>
    </r>
  </si>
  <si>
    <r>
      <t xml:space="preserve">   Portfoliové investice </t>
    </r>
    <r>
      <rPr>
        <vertAlign val="superscript"/>
        <sz val="11"/>
        <rFont val="Arial"/>
        <family val="2"/>
      </rPr>
      <t>(2)</t>
    </r>
  </si>
  <si>
    <r>
      <t xml:space="preserve">Úpravy </t>
    </r>
    <r>
      <rPr>
        <b/>
        <vertAlign val="superscript"/>
        <sz val="11"/>
        <rFont val="Arial"/>
        <family val="2"/>
      </rPr>
      <t>(2)</t>
    </r>
  </si>
  <si>
    <r>
      <t xml:space="preserve">Změna v hrubém konsolidovaném dluhu ústředních vládních institucí </t>
    </r>
    <r>
      <rPr>
        <b/>
        <vertAlign val="superscript"/>
        <sz val="11"/>
        <rFont val="Arial"/>
        <family val="2"/>
      </rPr>
      <t>(1, 2)</t>
    </r>
  </si>
  <si>
    <r>
      <t xml:space="preserve">Příspěvek ústředních vládních institucí k vládnímu dluhu (a=b-c) </t>
    </r>
    <r>
      <rPr>
        <b/>
        <vertAlign val="superscript"/>
        <sz val="11"/>
        <rFont val="Arial"/>
        <family val="2"/>
      </rPr>
      <t>(5)</t>
    </r>
  </si>
  <si>
    <r>
      <t xml:space="preserve">  Hrubý dluh ústředních vládních institucí (stav) (b) 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</si>
  <si>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11"/>
        <rFont val="Arial"/>
        <family val="2"/>
      </rPr>
      <t>(5)</t>
    </r>
  </si>
  <si>
    <t>Úpravy (2)</t>
  </si>
  <si>
    <r>
      <t>Změna v hrubém konsolidovaném dluhu místních vládních institucí (S.1313)</t>
    </r>
    <r>
      <rPr>
        <b/>
        <vertAlign val="superscript"/>
        <sz val="11"/>
        <rFont val="Arial"/>
        <family val="2"/>
      </rPr>
      <t xml:space="preserve"> (1, 2)</t>
    </r>
  </si>
  <si>
    <r>
      <t xml:space="preserve">Příspěvek místních vládních institucí k vládnímu dluhu (a=b-c) </t>
    </r>
    <r>
      <rPr>
        <b/>
        <vertAlign val="superscript"/>
        <sz val="11"/>
        <rFont val="Arial"/>
        <family val="2"/>
      </rPr>
      <t>(5)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</si>
  <si>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</si>
  <si>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</rPr>
      <t>(5)</t>
    </r>
  </si>
  <si>
    <r>
      <t xml:space="preserve">Změna v hrubém konsolidovaném dluhu fondů sociálního zabezpečení </t>
    </r>
    <r>
      <rPr>
        <b/>
        <vertAlign val="superscript"/>
        <sz val="11"/>
        <rFont val="Arial"/>
        <family val="2"/>
      </rPr>
      <t>(1, 2)</t>
    </r>
  </si>
  <si>
    <r>
      <t>Příspěvek fondů sociálního zabezpečení k vládnímu dluhu (a=b-c)</t>
    </r>
    <r>
      <rPr>
        <b/>
        <vertAlign val="superscript"/>
        <sz val="11"/>
        <rFont val="Arial"/>
        <family val="2"/>
      </rPr>
      <t xml:space="preserve"> (5)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</si>
  <si>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</si>
  <si>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</rPr>
      <t>(5)</t>
    </r>
  </si>
  <si>
    <t>Ostatní změna v objemu AF.4 z titulu klasifikace závazků na základě nových účetních rozvah</t>
  </si>
  <si>
    <t>používaných od roku 2010 (podrobnější údaje o závazcích ve struktuře lépe vyhovující potřebám národních účtů).</t>
  </si>
  <si>
    <t>Soubor notifikačních tabulek schválený CMFB dne 06/08/2009.</t>
  </si>
  <si>
    <t>Tabulky 2A až 2D: Údaje, které objasňují přechod ze salda státního rozpočtu a státních mimorozpočtových fondů (2A), rozpočtů územních samosprávných celků, dobrovolných svazků obcí a regionálních rad (2C) a zdravotních pojišťoven (2D) k deficitu/přebytku (EDP B.9) jednotlivých sub-sektorů vládních institucí.</t>
  </si>
  <si>
    <t>Datum: 27/09/2012</t>
  </si>
  <si>
    <t>Tvorba (+) a čerpání (-) rezerv a opravných položek a ostatní úpravy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</si>
</sst>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_-* #,##0.00_-;\-* #,##0.00_-;_-* &quot;-&quot;??_-;_-@_-"/>
    <numFmt numFmtId="169" formatCode="#,##0.00;\-#,##0.00;_-* &quot;-&quot;??_-;_-@_-"/>
  </numFmts>
  <fonts count="83">
    <font>
      <sz val="10"/>
      <name val="Arial"/>
      <family val="0"/>
    </font>
    <font>
      <sz val="12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8"/>
      <name val="Book Antiqua"/>
      <family val="1"/>
    </font>
    <font>
      <sz val="32"/>
      <name val="Book Antiqua"/>
      <family val="1"/>
    </font>
    <font>
      <strike/>
      <sz val="28"/>
      <name val="Book Antiqua"/>
      <family val="1"/>
    </font>
    <font>
      <sz val="24"/>
      <name val="Book Antiqua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sz val="12"/>
      <name val="Times New Roman"/>
      <family val="1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trike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strike/>
      <sz val="10"/>
      <color indexed="10"/>
      <name val="Arial"/>
      <family val="2"/>
    </font>
    <font>
      <strike/>
      <sz val="12"/>
      <color indexed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color indexed="57"/>
      <name val="Arial"/>
      <family val="2"/>
    </font>
    <font>
      <strike/>
      <sz val="10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trike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 horizontal="centerContinuous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15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34" borderId="21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/>
      <protection locked="0"/>
    </xf>
    <xf numFmtId="0" fontId="13" fillId="0" borderId="25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 locked="0"/>
    </xf>
    <xf numFmtId="0" fontId="13" fillId="0" borderId="27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8" fillId="0" borderId="36" xfId="0" applyFont="1" applyFill="1" applyBorder="1" applyAlignment="1" applyProtection="1">
      <alignment/>
      <protection/>
    </xf>
    <xf numFmtId="0" fontId="13" fillId="0" borderId="36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28" fillId="0" borderId="39" xfId="0" applyFont="1" applyFill="1" applyBorder="1" applyAlignment="1" applyProtection="1">
      <alignment/>
      <protection/>
    </xf>
    <xf numFmtId="0" fontId="28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29" fillId="0" borderId="42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43" xfId="0" applyFont="1" applyFill="1" applyBorder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13" fillId="0" borderId="44" xfId="0" applyFont="1" applyFill="1" applyBorder="1" applyAlignment="1" applyProtection="1">
      <alignment/>
      <protection/>
    </xf>
    <xf numFmtId="0" fontId="30" fillId="0" borderId="45" xfId="0" applyFont="1" applyBorder="1" applyAlignment="1" applyProtection="1">
      <alignment wrapText="1"/>
      <protection/>
    </xf>
    <xf numFmtId="0" fontId="13" fillId="0" borderId="45" xfId="0" applyFont="1" applyFill="1" applyBorder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Continuous"/>
      <protection/>
    </xf>
    <xf numFmtId="0" fontId="32" fillId="0" borderId="15" xfId="0" applyFont="1" applyFill="1" applyBorder="1" applyAlignment="1" applyProtection="1" quotePrefix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34" fillId="0" borderId="50" xfId="0" applyFont="1" applyFill="1" applyBorder="1" applyAlignment="1" applyProtection="1">
      <alignment horizontal="centerContinuous" vertical="center"/>
      <protection locked="0"/>
    </xf>
    <xf numFmtId="0" fontId="35" fillId="0" borderId="17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Continuous"/>
      <protection locked="0"/>
    </xf>
    <xf numFmtId="0" fontId="18" fillId="35" borderId="4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0" fontId="18" fillId="0" borderId="48" xfId="0" applyFont="1" applyBorder="1" applyAlignment="1" applyProtection="1">
      <alignment/>
      <protection/>
    </xf>
    <xf numFmtId="0" fontId="36" fillId="0" borderId="52" xfId="0" applyFont="1" applyFill="1" applyBorder="1" applyAlignment="1" applyProtection="1">
      <alignment horizontal="left"/>
      <protection/>
    </xf>
    <xf numFmtId="0" fontId="20" fillId="0" borderId="50" xfId="0" applyFont="1" applyFill="1" applyBorder="1" applyAlignment="1" applyProtection="1">
      <alignment/>
      <protection locked="0"/>
    </xf>
    <xf numFmtId="0" fontId="18" fillId="0" borderId="4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14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8" fillId="0" borderId="53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8" fillId="0" borderId="37" xfId="0" applyFont="1" applyFill="1" applyBorder="1" applyAlignment="1" applyProtection="1">
      <alignment horizontal="left"/>
      <protection/>
    </xf>
    <xf numFmtId="0" fontId="18" fillId="0" borderId="37" xfId="0" applyFont="1" applyFill="1" applyBorder="1" applyAlignment="1" applyProtection="1">
      <alignment/>
      <protection/>
    </xf>
    <xf numFmtId="0" fontId="18" fillId="0" borderId="3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7" fillId="0" borderId="42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0" fillId="0" borderId="45" xfId="0" applyFont="1" applyBorder="1" applyAlignment="1" applyProtection="1">
      <alignment horizontal="left" wrapText="1"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36" xfId="0" applyFont="1" applyFill="1" applyBorder="1" applyAlignment="1" applyProtection="1">
      <alignment horizontal="center"/>
      <protection/>
    </xf>
    <xf numFmtId="0" fontId="28" fillId="0" borderId="39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horizontal="left"/>
      <protection/>
    </xf>
    <xf numFmtId="0" fontId="18" fillId="0" borderId="5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56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4" xfId="0" applyFont="1" applyFill="1" applyBorder="1" applyAlignment="1" applyProtection="1">
      <alignment horizontal="left"/>
      <protection/>
    </xf>
    <xf numFmtId="0" fontId="36" fillId="0" borderId="48" xfId="0" applyFont="1" applyFill="1" applyBorder="1" applyAlignment="1" applyProtection="1">
      <alignment/>
      <protection/>
    </xf>
    <xf numFmtId="0" fontId="36" fillId="0" borderId="14" xfId="0" applyFont="1" applyFill="1" applyBorder="1" applyAlignment="1" applyProtection="1">
      <alignment horizontal="left"/>
      <protection/>
    </xf>
    <xf numFmtId="0" fontId="31" fillId="0" borderId="14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6" fillId="0" borderId="50" xfId="0" applyFont="1" applyFill="1" applyBorder="1" applyAlignment="1" applyProtection="1">
      <alignment/>
      <protection locked="0"/>
    </xf>
    <xf numFmtId="0" fontId="39" fillId="0" borderId="57" xfId="0" applyFont="1" applyFill="1" applyBorder="1" applyAlignment="1" applyProtection="1">
      <alignment vertical="center"/>
      <protection/>
    </xf>
    <xf numFmtId="0" fontId="39" fillId="0" borderId="58" xfId="0" applyFont="1" applyFill="1" applyBorder="1" applyAlignment="1" applyProtection="1">
      <alignment horizontal="left" vertical="center"/>
      <protection/>
    </xf>
    <xf numFmtId="0" fontId="40" fillId="0" borderId="0" xfId="0" applyFont="1" applyFill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18" fillId="0" borderId="53" xfId="0" applyFont="1" applyFill="1" applyBorder="1" applyAlignment="1" applyProtection="1">
      <alignment horizontal="center"/>
      <protection/>
    </xf>
    <xf numFmtId="0" fontId="18" fillId="0" borderId="36" xfId="0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left"/>
      <protection/>
    </xf>
    <xf numFmtId="0" fontId="0" fillId="0" borderId="42" xfId="0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4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1" fillId="0" borderId="14" xfId="0" applyFont="1" applyFill="1" applyBorder="1" applyAlignment="1" applyProtection="1">
      <alignment horizontal="center"/>
      <protection/>
    </xf>
    <xf numFmtId="0" fontId="31" fillId="0" borderId="16" xfId="0" applyFont="1" applyFill="1" applyBorder="1" applyAlignment="1" applyProtection="1">
      <alignment horizontal="centerContinuous"/>
      <protection locked="0"/>
    </xf>
    <xf numFmtId="0" fontId="36" fillId="0" borderId="59" xfId="0" applyFont="1" applyFill="1" applyBorder="1" applyAlignment="1" applyProtection="1">
      <alignment horizontal="left"/>
      <protection/>
    </xf>
    <xf numFmtId="0" fontId="20" fillId="0" borderId="59" xfId="0" applyFont="1" applyFill="1" applyBorder="1" applyAlignment="1" applyProtection="1">
      <alignment/>
      <protection locked="0"/>
    </xf>
    <xf numFmtId="0" fontId="4" fillId="0" borderId="60" xfId="0" applyFont="1" applyFill="1" applyBorder="1" applyAlignment="1" applyProtection="1">
      <alignment horizontal="left"/>
      <protection/>
    </xf>
    <xf numFmtId="0" fontId="20" fillId="0" borderId="60" xfId="0" applyFont="1" applyFill="1" applyBorder="1" applyAlignment="1" applyProtection="1">
      <alignment/>
      <protection locked="0"/>
    </xf>
    <xf numFmtId="0" fontId="39" fillId="0" borderId="61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0" borderId="47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4" borderId="15" xfId="0" applyFont="1" applyFill="1" applyBorder="1" applyAlignment="1" applyProtection="1" quotePrefix="1">
      <alignment horizontal="center"/>
      <protection locked="0"/>
    </xf>
    <xf numFmtId="0" fontId="0" fillId="34" borderId="18" xfId="0" applyFont="1" applyFill="1" applyBorder="1" applyAlignment="1" applyProtection="1" quotePrefix="1">
      <alignment horizontal="center"/>
      <protection locked="0"/>
    </xf>
    <xf numFmtId="0" fontId="44" fillId="0" borderId="14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62" xfId="0" applyFont="1" applyFill="1" applyBorder="1" applyAlignment="1" applyProtection="1">
      <alignment/>
      <protection/>
    </xf>
    <xf numFmtId="0" fontId="13" fillId="0" borderId="63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 locked="0"/>
    </xf>
    <xf numFmtId="0" fontId="0" fillId="0" borderId="32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23" fillId="0" borderId="36" xfId="0" applyFont="1" applyFill="1" applyBorder="1" applyAlignment="1" applyProtection="1">
      <alignment/>
      <protection/>
    </xf>
    <xf numFmtId="0" fontId="28" fillId="0" borderId="64" xfId="0" applyFont="1" applyFill="1" applyBorder="1" applyAlignment="1" applyProtection="1">
      <alignment/>
      <protection/>
    </xf>
    <xf numFmtId="0" fontId="28" fillId="0" borderId="65" xfId="0" applyFont="1" applyFill="1" applyBorder="1" applyAlignment="1" applyProtection="1">
      <alignment/>
      <protection/>
    </xf>
    <xf numFmtId="3" fontId="20" fillId="34" borderId="66" xfId="0" applyNumberFormat="1" applyFont="1" applyFill="1" applyBorder="1" applyAlignment="1" applyProtection="1">
      <alignment/>
      <protection locked="0"/>
    </xf>
    <xf numFmtId="3" fontId="20" fillId="34" borderId="67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left"/>
      <protection/>
    </xf>
    <xf numFmtId="3" fontId="13" fillId="34" borderId="68" xfId="46" applyNumberFormat="1" applyFont="1" applyFill="1" applyBorder="1" applyProtection="1">
      <alignment/>
      <protection locked="0"/>
    </xf>
    <xf numFmtId="3" fontId="13" fillId="0" borderId="16" xfId="46" applyNumberFormat="1" applyFont="1" applyFill="1" applyBorder="1" applyProtection="1">
      <alignment/>
      <protection/>
    </xf>
    <xf numFmtId="3" fontId="13" fillId="0" borderId="62" xfId="46" applyNumberFormat="1" applyFont="1" applyFill="1" applyBorder="1" applyProtection="1">
      <alignment/>
      <protection/>
    </xf>
    <xf numFmtId="3" fontId="13" fillId="0" borderId="19" xfId="46" applyNumberFormat="1" applyFont="1" applyFill="1" applyBorder="1" applyProtection="1">
      <alignment/>
      <protection/>
    </xf>
    <xf numFmtId="3" fontId="23" fillId="0" borderId="22" xfId="46" applyNumberFormat="1" applyFont="1" applyFill="1" applyBorder="1" applyAlignment="1" applyProtection="1">
      <alignment horizontal="center"/>
      <protection/>
    </xf>
    <xf numFmtId="3" fontId="1" fillId="0" borderId="69" xfId="46" applyNumberFormat="1" applyFill="1" applyBorder="1" applyProtection="1">
      <alignment/>
      <protection/>
    </xf>
    <xf numFmtId="3" fontId="1" fillId="0" borderId="70" xfId="46" applyNumberFormat="1" applyFill="1" applyBorder="1" applyProtection="1">
      <alignment/>
      <protection/>
    </xf>
    <xf numFmtId="0" fontId="0" fillId="36" borderId="51" xfId="0" applyFont="1" applyFill="1" applyBorder="1" applyAlignment="1" applyProtection="1">
      <alignment horizontal="centerContinuous"/>
      <protection locked="0"/>
    </xf>
    <xf numFmtId="3" fontId="13" fillId="34" borderId="71" xfId="0" applyNumberFormat="1" applyFont="1" applyFill="1" applyBorder="1" applyAlignment="1" applyProtection="1">
      <alignment/>
      <protection locked="0"/>
    </xf>
    <xf numFmtId="3" fontId="13" fillId="34" borderId="72" xfId="0" applyNumberFormat="1" applyFont="1" applyFill="1" applyBorder="1" applyAlignment="1" applyProtection="1">
      <alignment/>
      <protection locked="0"/>
    </xf>
    <xf numFmtId="3" fontId="13" fillId="34" borderId="68" xfId="0" applyNumberFormat="1" applyFont="1" applyFill="1" applyBorder="1" applyAlignment="1" applyProtection="1">
      <alignment/>
      <protection locked="0"/>
    </xf>
    <xf numFmtId="3" fontId="13" fillId="34" borderId="63" xfId="0" applyNumberFormat="1" applyFont="1" applyFill="1" applyBorder="1" applyAlignment="1" applyProtection="1">
      <alignment/>
      <protection locked="0"/>
    </xf>
    <xf numFmtId="3" fontId="13" fillId="34" borderId="21" xfId="0" applyNumberFormat="1" applyFont="1" applyFill="1" applyBorder="1" applyAlignment="1" applyProtection="1">
      <alignment/>
      <protection locked="0"/>
    </xf>
    <xf numFmtId="3" fontId="13" fillId="34" borderId="54" xfId="0" applyNumberFormat="1" applyFont="1" applyFill="1" applyBorder="1" applyAlignment="1" applyProtection="1">
      <alignment/>
      <protection locked="0"/>
    </xf>
    <xf numFmtId="3" fontId="0" fillId="34" borderId="21" xfId="0" applyNumberFormat="1" applyFill="1" applyBorder="1" applyAlignment="1" applyProtection="1">
      <alignment/>
      <protection locked="0"/>
    </xf>
    <xf numFmtId="3" fontId="27" fillId="34" borderId="21" xfId="0" applyNumberFormat="1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 horizontal="center"/>
      <protection locked="0"/>
    </xf>
    <xf numFmtId="3" fontId="1" fillId="34" borderId="66" xfId="0" applyNumberFormat="1" applyFont="1" applyFill="1" applyBorder="1" applyAlignment="1" applyProtection="1" quotePrefix="1">
      <alignment horizontal="center"/>
      <protection locked="0"/>
    </xf>
    <xf numFmtId="3" fontId="1" fillId="34" borderId="67" xfId="0" applyNumberFormat="1" applyFont="1" applyFill="1" applyBorder="1" applyAlignment="1" applyProtection="1" quotePrefix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32" fillId="0" borderId="73" xfId="0" applyFont="1" applyFill="1" applyBorder="1" applyAlignment="1" applyProtection="1" quotePrefix="1">
      <alignment horizontal="center"/>
      <protection/>
    </xf>
    <xf numFmtId="0" fontId="1" fillId="0" borderId="73" xfId="0" applyFont="1" applyFill="1" applyBorder="1" applyAlignment="1" applyProtection="1">
      <alignment horizontal="center"/>
      <protection/>
    </xf>
    <xf numFmtId="0" fontId="0" fillId="36" borderId="74" xfId="0" applyFont="1" applyFill="1" applyBorder="1" applyAlignment="1" applyProtection="1">
      <alignment/>
      <protection locked="0"/>
    </xf>
    <xf numFmtId="0" fontId="13" fillId="34" borderId="21" xfId="0" applyFont="1" applyFill="1" applyBorder="1" applyAlignment="1" applyProtection="1">
      <alignment horizontal="center"/>
      <protection locked="0"/>
    </xf>
    <xf numFmtId="0" fontId="13" fillId="0" borderId="0" xfId="46" applyFont="1" applyFill="1">
      <alignment/>
      <protection/>
    </xf>
    <xf numFmtId="0" fontId="13" fillId="0" borderId="0" xfId="46" applyFont="1" applyFill="1" applyAlignment="1">
      <alignment horizontal="center"/>
      <protection/>
    </xf>
    <xf numFmtId="0" fontId="1" fillId="0" borderId="0" xfId="46" applyFill="1">
      <alignment/>
      <protection/>
    </xf>
    <xf numFmtId="0" fontId="14" fillId="0" borderId="0" xfId="46" applyFont="1" applyFill="1">
      <alignment/>
      <protection/>
    </xf>
    <xf numFmtId="0" fontId="12" fillId="0" borderId="0" xfId="46" applyFont="1" applyFill="1">
      <alignment/>
      <protection/>
    </xf>
    <xf numFmtId="0" fontId="12" fillId="0" borderId="0" xfId="46" applyFont="1" applyFill="1" applyAlignment="1">
      <alignment vertical="center"/>
      <protection/>
    </xf>
    <xf numFmtId="0" fontId="14" fillId="0" borderId="0" xfId="46" applyFont="1" applyFill="1">
      <alignment/>
      <protection/>
    </xf>
    <xf numFmtId="0" fontId="15" fillId="0" borderId="0" xfId="46" applyFont="1" applyFill="1">
      <alignment/>
      <protection/>
    </xf>
    <xf numFmtId="169" fontId="13" fillId="0" borderId="0" xfId="34" applyNumberFormat="1" applyFont="1" applyFill="1" applyBorder="1" applyAlignment="1" applyProtection="1">
      <alignment horizontal="right"/>
      <protection/>
    </xf>
    <xf numFmtId="169" fontId="13" fillId="0" borderId="45" xfId="34" applyNumberFormat="1" applyFont="1" applyFill="1" applyBorder="1" applyAlignment="1" applyProtection="1">
      <alignment horizontal="right"/>
      <protection/>
    </xf>
    <xf numFmtId="0" fontId="1" fillId="34" borderId="75" xfId="0" applyFont="1" applyFill="1" applyBorder="1" applyAlignment="1" applyProtection="1" quotePrefix="1">
      <alignment horizontal="center"/>
      <protection locked="0"/>
    </xf>
    <xf numFmtId="0" fontId="0" fillId="0" borderId="76" xfId="0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/>
      <protection locked="0"/>
    </xf>
    <xf numFmtId="3" fontId="0" fillId="34" borderId="78" xfId="34" applyNumberFormat="1" applyFont="1" applyFill="1" applyBorder="1" applyAlignment="1" applyProtection="1">
      <alignment horizontal="right"/>
      <protection locked="0"/>
    </xf>
    <xf numFmtId="0" fontId="1" fillId="0" borderId="78" xfId="0" applyFont="1" applyFill="1" applyBorder="1" applyAlignment="1" applyProtection="1">
      <alignment horizontal="left"/>
      <protection/>
    </xf>
    <xf numFmtId="0" fontId="1" fillId="0" borderId="79" xfId="0" applyFont="1" applyFill="1" applyBorder="1" applyAlignment="1" applyProtection="1">
      <alignment horizontal="left"/>
      <protection/>
    </xf>
    <xf numFmtId="0" fontId="1" fillId="0" borderId="80" xfId="0" applyFont="1" applyFill="1" applyBorder="1" applyAlignment="1" applyProtection="1">
      <alignment horizontal="left"/>
      <protection/>
    </xf>
    <xf numFmtId="0" fontId="1" fillId="0" borderId="81" xfId="0" applyFont="1" applyFill="1" applyBorder="1" applyAlignment="1" applyProtection="1">
      <alignment horizontal="left"/>
      <protection/>
    </xf>
    <xf numFmtId="0" fontId="27" fillId="0" borderId="81" xfId="0" applyFont="1" applyFill="1" applyBorder="1" applyAlignment="1" applyProtection="1">
      <alignment horizontal="left"/>
      <protection locked="0"/>
    </xf>
    <xf numFmtId="3" fontId="45" fillId="37" borderId="78" xfId="34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centerContinuous"/>
      <protection locked="0"/>
    </xf>
    <xf numFmtId="3" fontId="0" fillId="0" borderId="76" xfId="34" applyNumberFormat="1" applyFont="1" applyFill="1" applyBorder="1" applyAlignment="1" applyProtection="1">
      <alignment horizontal="right"/>
      <protection locked="0"/>
    </xf>
    <xf numFmtId="3" fontId="0" fillId="0" borderId="0" xfId="34" applyNumberFormat="1" applyFont="1" applyFill="1" applyBorder="1" applyAlignment="1" applyProtection="1">
      <alignment horizontal="right"/>
      <protection locked="0"/>
    </xf>
    <xf numFmtId="3" fontId="0" fillId="0" borderId="77" xfId="34" applyNumberFormat="1" applyFont="1" applyFill="1" applyBorder="1" applyAlignment="1" applyProtection="1">
      <alignment horizontal="right"/>
      <protection locked="0"/>
    </xf>
    <xf numFmtId="169" fontId="13" fillId="0" borderId="0" xfId="34" applyNumberFormat="1" applyFont="1" applyFill="1" applyBorder="1" applyAlignment="1" applyProtection="1" quotePrefix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Continuous"/>
      <protection locked="0"/>
    </xf>
    <xf numFmtId="14" fontId="13" fillId="0" borderId="0" xfId="0" applyNumberFormat="1" applyFont="1" applyFill="1" applyAlignment="1" applyProtection="1">
      <alignment horizontal="left"/>
      <protection locked="0"/>
    </xf>
    <xf numFmtId="0" fontId="38" fillId="0" borderId="15" xfId="0" applyFont="1" applyFill="1" applyBorder="1" applyAlignment="1" applyProtection="1" quotePrefix="1">
      <alignment horizontal="center"/>
      <protection locked="0"/>
    </xf>
    <xf numFmtId="0" fontId="38" fillId="0" borderId="18" xfId="0" applyFont="1" applyFill="1" applyBorder="1" applyAlignment="1" applyProtection="1" quotePrefix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82" xfId="0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Alignment="1" applyProtection="1">
      <alignment horizontal="left"/>
      <protection/>
    </xf>
    <xf numFmtId="3" fontId="20" fillId="34" borderId="66" xfId="34" applyNumberFormat="1" applyFont="1" applyFill="1" applyBorder="1" applyAlignment="1" applyProtection="1">
      <alignment horizontal="right"/>
      <protection locked="0"/>
    </xf>
    <xf numFmtId="3" fontId="20" fillId="34" borderId="67" xfId="34" applyNumberFormat="1" applyFont="1" applyFill="1" applyBorder="1" applyAlignment="1" applyProtection="1">
      <alignment horizontal="right"/>
      <protection locked="0"/>
    </xf>
    <xf numFmtId="0" fontId="27" fillId="0" borderId="83" xfId="0" applyFont="1" applyFill="1" applyBorder="1" applyAlignment="1" applyProtection="1">
      <alignment horizontal="left"/>
      <protection/>
    </xf>
    <xf numFmtId="3" fontId="0" fillId="0" borderId="12" xfId="34" applyNumberFormat="1" applyFont="1" applyFill="1" applyBorder="1" applyAlignment="1" applyProtection="1">
      <alignment horizontal="right"/>
      <protection locked="0"/>
    </xf>
    <xf numFmtId="3" fontId="0" fillId="0" borderId="83" xfId="34" applyNumberFormat="1" applyFont="1" applyFill="1" applyBorder="1" applyAlignment="1" applyProtection="1">
      <alignment horizontal="right"/>
      <protection locked="0"/>
    </xf>
    <xf numFmtId="0" fontId="36" fillId="0" borderId="84" xfId="0" applyFont="1" applyFill="1" applyBorder="1" applyAlignment="1" applyProtection="1">
      <alignment horizontal="left"/>
      <protection/>
    </xf>
    <xf numFmtId="3" fontId="31" fillId="38" borderId="85" xfId="34" applyNumberFormat="1" applyFont="1" applyFill="1" applyBorder="1" applyAlignment="1" applyProtection="1">
      <alignment horizontal="right"/>
      <protection/>
    </xf>
    <xf numFmtId="3" fontId="31" fillId="38" borderId="78" xfId="34" applyNumberFormat="1" applyFont="1" applyFill="1" applyBorder="1" applyAlignment="1" applyProtection="1">
      <alignment horizontal="right"/>
      <protection/>
    </xf>
    <xf numFmtId="0" fontId="31" fillId="0" borderId="86" xfId="0" applyFont="1" applyFill="1" applyBorder="1" applyAlignment="1" applyProtection="1">
      <alignment horizontal="centerContinuous"/>
      <protection locked="0"/>
    </xf>
    <xf numFmtId="0" fontId="31" fillId="0" borderId="17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87" xfId="0" applyFont="1" applyFill="1" applyBorder="1" applyAlignment="1" applyProtection="1">
      <alignment horizontal="left"/>
      <protection/>
    </xf>
    <xf numFmtId="3" fontId="31" fillId="34" borderId="78" xfId="34" applyNumberFormat="1" applyFont="1" applyFill="1" applyBorder="1" applyAlignment="1" applyProtection="1">
      <alignment horizontal="right"/>
      <protection locked="0"/>
    </xf>
    <xf numFmtId="0" fontId="46" fillId="0" borderId="0" xfId="0" applyFont="1" applyFill="1" applyBorder="1" applyAlignment="1" applyProtection="1">
      <alignment horizontal="left"/>
      <protection/>
    </xf>
    <xf numFmtId="3" fontId="46" fillId="33" borderId="88" xfId="34" applyNumberFormat="1" applyFont="1" applyFill="1" applyBorder="1" applyAlignment="1" applyProtection="1">
      <alignment horizontal="right"/>
      <protection locked="0"/>
    </xf>
    <xf numFmtId="3" fontId="46" fillId="33" borderId="89" xfId="34" applyNumberFormat="1" applyFont="1" applyFill="1" applyBorder="1" applyAlignment="1" applyProtection="1">
      <alignment horizontal="right"/>
      <protection locked="0"/>
    </xf>
    <xf numFmtId="3" fontId="46" fillId="33" borderId="90" xfId="34" applyNumberFormat="1" applyFont="1" applyFill="1" applyBorder="1" applyAlignment="1" applyProtection="1">
      <alignment horizontal="right"/>
      <protection locked="0"/>
    </xf>
    <xf numFmtId="3" fontId="46" fillId="33" borderId="91" xfId="34" applyNumberFormat="1" applyFont="1" applyFill="1" applyBorder="1" applyAlignment="1" applyProtection="1">
      <alignment horizontal="right"/>
      <protection locked="0"/>
    </xf>
    <xf numFmtId="3" fontId="46" fillId="33" borderId="92" xfId="34" applyNumberFormat="1" applyFont="1" applyFill="1" applyBorder="1" applyAlignment="1" applyProtection="1">
      <alignment horizontal="right"/>
      <protection locked="0"/>
    </xf>
    <xf numFmtId="3" fontId="46" fillId="33" borderId="93" xfId="34" applyNumberFormat="1" applyFont="1" applyFill="1" applyBorder="1" applyAlignment="1" applyProtection="1">
      <alignment horizontal="right"/>
      <protection locked="0"/>
    </xf>
    <xf numFmtId="0" fontId="31" fillId="0" borderId="8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3" fontId="45" fillId="33" borderId="88" xfId="34" applyNumberFormat="1" applyFont="1" applyFill="1" applyBorder="1" applyAlignment="1" applyProtection="1">
      <alignment horizontal="right"/>
      <protection locked="0"/>
    </xf>
    <xf numFmtId="3" fontId="45" fillId="33" borderId="89" xfId="34" applyNumberFormat="1" applyFont="1" applyFill="1" applyBorder="1" applyAlignment="1" applyProtection="1">
      <alignment horizontal="right"/>
      <protection locked="0"/>
    </xf>
    <xf numFmtId="3" fontId="45" fillId="33" borderId="90" xfId="34" applyNumberFormat="1" applyFont="1" applyFill="1" applyBorder="1" applyAlignment="1" applyProtection="1">
      <alignment horizontal="right"/>
      <protection locked="0"/>
    </xf>
    <xf numFmtId="3" fontId="45" fillId="33" borderId="91" xfId="34" applyNumberFormat="1" applyFont="1" applyFill="1" applyBorder="1" applyAlignment="1" applyProtection="1">
      <alignment horizontal="right"/>
      <protection locked="0"/>
    </xf>
    <xf numFmtId="3" fontId="45" fillId="33" borderId="92" xfId="34" applyNumberFormat="1" applyFont="1" applyFill="1" applyBorder="1" applyAlignment="1" applyProtection="1">
      <alignment horizontal="right"/>
      <protection locked="0"/>
    </xf>
    <xf numFmtId="3" fontId="45" fillId="33" borderId="93" xfId="34" applyNumberFormat="1" applyFont="1" applyFill="1" applyBorder="1" applyAlignment="1" applyProtection="1">
      <alignment horizontal="right"/>
      <protection locked="0"/>
    </xf>
    <xf numFmtId="3" fontId="45" fillId="33" borderId="94" xfId="34" applyNumberFormat="1" applyFont="1" applyFill="1" applyBorder="1" applyAlignment="1" applyProtection="1">
      <alignment horizontal="right"/>
      <protection locked="0"/>
    </xf>
    <xf numFmtId="3" fontId="45" fillId="33" borderId="95" xfId="34" applyNumberFormat="1" applyFont="1" applyFill="1" applyBorder="1" applyAlignment="1" applyProtection="1">
      <alignment horizontal="right"/>
      <protection locked="0"/>
    </xf>
    <xf numFmtId="3" fontId="45" fillId="33" borderId="96" xfId="34" applyNumberFormat="1" applyFont="1" applyFill="1" applyBorder="1" applyAlignment="1" applyProtection="1">
      <alignment horizontal="right"/>
      <protection locked="0"/>
    </xf>
    <xf numFmtId="3" fontId="31" fillId="0" borderId="87" xfId="34" applyNumberFormat="1" applyFont="1" applyFill="1" applyBorder="1" applyAlignment="1" applyProtection="1">
      <alignment horizontal="right"/>
      <protection locked="0"/>
    </xf>
    <xf numFmtId="3" fontId="31" fillId="0" borderId="97" xfId="34" applyNumberFormat="1" applyFont="1" applyFill="1" applyBorder="1" applyAlignment="1" applyProtection="1">
      <alignment horizontal="right"/>
      <protection locked="0"/>
    </xf>
    <xf numFmtId="3" fontId="31" fillId="0" borderId="85" xfId="34" applyNumberFormat="1" applyFont="1" applyFill="1" applyBorder="1" applyAlignment="1" applyProtection="1">
      <alignment horizontal="right"/>
      <protection locked="0"/>
    </xf>
    <xf numFmtId="3" fontId="31" fillId="0" borderId="76" xfId="34" applyNumberFormat="1" applyFont="1" applyFill="1" applyBorder="1" applyAlignment="1" applyProtection="1">
      <alignment horizontal="right"/>
      <protection locked="0"/>
    </xf>
    <xf numFmtId="3" fontId="31" fillId="0" borderId="0" xfId="34" applyNumberFormat="1" applyFont="1" applyFill="1" applyBorder="1" applyAlignment="1" applyProtection="1">
      <alignment horizontal="right"/>
      <protection locked="0"/>
    </xf>
    <xf numFmtId="3" fontId="31" fillId="0" borderId="77" xfId="34" applyNumberFormat="1" applyFont="1" applyFill="1" applyBorder="1" applyAlignment="1" applyProtection="1">
      <alignment horizontal="right"/>
      <protection locked="0"/>
    </xf>
    <xf numFmtId="0" fontId="31" fillId="0" borderId="98" xfId="0" applyFont="1" applyFill="1" applyBorder="1" applyAlignment="1" applyProtection="1">
      <alignment horizontal="left"/>
      <protection/>
    </xf>
    <xf numFmtId="3" fontId="31" fillId="0" borderId="99" xfId="34" applyNumberFormat="1" applyFont="1" applyFill="1" applyBorder="1" applyAlignment="1" applyProtection="1">
      <alignment horizontal="right"/>
      <protection locked="0"/>
    </xf>
    <xf numFmtId="3" fontId="31" fillId="0" borderId="37" xfId="34" applyNumberFormat="1" applyFont="1" applyFill="1" applyBorder="1" applyAlignment="1" applyProtection="1">
      <alignment horizontal="right"/>
      <protection locked="0"/>
    </xf>
    <xf numFmtId="3" fontId="31" fillId="0" borderId="100" xfId="34" applyNumberFormat="1" applyFont="1" applyFill="1" applyBorder="1" applyAlignment="1" applyProtection="1">
      <alignment horizontal="right"/>
      <protection locked="0"/>
    </xf>
    <xf numFmtId="0" fontId="31" fillId="0" borderId="82" xfId="0" applyFont="1" applyFill="1" applyBorder="1" applyAlignment="1" applyProtection="1">
      <alignment/>
      <protection locked="0"/>
    </xf>
    <xf numFmtId="0" fontId="18" fillId="0" borderId="101" xfId="0" applyFont="1" applyFill="1" applyBorder="1" applyAlignment="1" applyProtection="1">
      <alignment horizontal="left"/>
      <protection/>
    </xf>
    <xf numFmtId="3" fontId="36" fillId="34" borderId="66" xfId="34" applyNumberFormat="1" applyFont="1" applyFill="1" applyBorder="1" applyAlignment="1" applyProtection="1">
      <alignment horizontal="right"/>
      <protection locked="0"/>
    </xf>
    <xf numFmtId="3" fontId="36" fillId="34" borderId="67" xfId="34" applyNumberFormat="1" applyFont="1" applyFill="1" applyBorder="1" applyAlignment="1" applyProtection="1">
      <alignment horizontal="right"/>
      <protection locked="0"/>
    </xf>
    <xf numFmtId="0" fontId="36" fillId="0" borderId="59" xfId="0" applyFont="1" applyFill="1" applyBorder="1" applyAlignment="1" applyProtection="1">
      <alignment/>
      <protection locked="0"/>
    </xf>
    <xf numFmtId="0" fontId="39" fillId="0" borderId="58" xfId="0" applyFont="1" applyFill="1" applyBorder="1" applyAlignment="1" applyProtection="1">
      <alignment horizontal="centerContinuous" vertical="center"/>
      <protection locked="0"/>
    </xf>
    <xf numFmtId="0" fontId="39" fillId="0" borderId="102" xfId="0" applyFont="1" applyFill="1" applyBorder="1" applyAlignment="1" applyProtection="1">
      <alignment horizontal="centerContinuous" vertical="center"/>
      <protection locked="0"/>
    </xf>
    <xf numFmtId="0" fontId="4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2" fontId="13" fillId="0" borderId="0" xfId="0" applyNumberFormat="1" applyFont="1" applyFill="1" applyBorder="1" applyAlignment="1" applyProtection="1" quotePrefix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18" fillId="0" borderId="37" xfId="0" applyFont="1" applyFill="1" applyBorder="1" applyAlignment="1" applyProtection="1">
      <alignment/>
      <protection locked="0"/>
    </xf>
    <xf numFmtId="0" fontId="18" fillId="0" borderId="38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9" fontId="13" fillId="0" borderId="45" xfId="34" applyNumberFormat="1" applyFont="1" applyFill="1" applyBorder="1" applyAlignment="1" applyProtection="1" quotePrefix="1">
      <alignment horizontal="right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3" fontId="20" fillId="0" borderId="59" xfId="34" applyNumberFormat="1" applyFont="1" applyFill="1" applyBorder="1" applyAlignment="1" applyProtection="1">
      <alignment horizontal="right"/>
      <protection locked="0"/>
    </xf>
    <xf numFmtId="3" fontId="4" fillId="0" borderId="60" xfId="34" applyNumberFormat="1" applyFont="1" applyFill="1" applyBorder="1" applyAlignment="1" applyProtection="1">
      <alignment horizontal="right"/>
      <protection locked="0"/>
    </xf>
    <xf numFmtId="3" fontId="20" fillId="0" borderId="60" xfId="34" applyNumberFormat="1" applyFont="1" applyFill="1" applyBorder="1" applyAlignment="1" applyProtection="1">
      <alignment horizontal="right"/>
      <protection locked="0"/>
    </xf>
    <xf numFmtId="0" fontId="31" fillId="0" borderId="103" xfId="0" applyFont="1" applyFill="1" applyBorder="1" applyAlignment="1" applyProtection="1">
      <alignment horizontal="left"/>
      <protection/>
    </xf>
    <xf numFmtId="3" fontId="31" fillId="34" borderId="104" xfId="34" applyNumberFormat="1" applyFont="1" applyFill="1" applyBorder="1" applyAlignment="1" applyProtection="1">
      <alignment horizontal="right"/>
      <protection locked="0"/>
    </xf>
    <xf numFmtId="0" fontId="31" fillId="0" borderId="105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2" fontId="1" fillId="0" borderId="37" xfId="0" applyNumberFormat="1" applyFont="1" applyFill="1" applyBorder="1" applyAlignment="1" applyProtection="1">
      <alignment/>
      <protection locked="0"/>
    </xf>
    <xf numFmtId="2" fontId="18" fillId="0" borderId="37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37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/>
      <protection locked="0"/>
    </xf>
    <xf numFmtId="0" fontId="31" fillId="0" borderId="106" xfId="0" applyFont="1" applyFill="1" applyBorder="1" applyAlignment="1" applyProtection="1">
      <alignment horizontal="centerContinuous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12" fillId="0" borderId="0" xfId="46" applyFont="1" applyFill="1" applyAlignment="1">
      <alignment horizontal="left" wrapText="1"/>
      <protection/>
    </xf>
    <xf numFmtId="0" fontId="0" fillId="0" borderId="4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 vertical="top" wrapText="1"/>
      <protection/>
    </xf>
    <xf numFmtId="0" fontId="0" fillId="0" borderId="40" xfId="0" applyFill="1" applyBorder="1" applyAlignment="1" applyProtection="1">
      <alignment horizontal="center" vertical="top" wrapText="1"/>
      <protection/>
    </xf>
    <xf numFmtId="0" fontId="1" fillId="0" borderId="65" xfId="0" applyFont="1" applyFill="1" applyBorder="1" applyAlignment="1" applyProtection="1">
      <alignment horizontal="center" wrapText="1"/>
      <protection/>
    </xf>
    <xf numFmtId="0" fontId="1" fillId="0" borderId="107" xfId="0" applyFont="1" applyFill="1" applyBorder="1" applyAlignment="1" applyProtection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DP_April 2007_PovinneTables_ziv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5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zoomScale="50" zoomScaleNormal="50" zoomScalePageLayoutView="0" workbookViewId="0" topLeftCell="A1">
      <selection activeCell="E14" sqref="E14"/>
    </sheetView>
  </sheetViews>
  <sheetFormatPr defaultColWidth="12.57421875" defaultRowHeight="12.75"/>
  <cols>
    <col min="1" max="1" width="12.57421875" style="1" customWidth="1"/>
    <col min="2" max="2" width="4.8515625" style="1" customWidth="1"/>
    <col min="3" max="3" width="69.57421875" style="1" customWidth="1"/>
    <col min="4" max="4" width="14.140625" style="1" customWidth="1"/>
    <col min="5" max="6" width="13.8515625" style="1" customWidth="1"/>
    <col min="7" max="8" width="13.7109375" style="1" customWidth="1"/>
    <col min="9" max="9" width="17.28125" style="1" customWidth="1"/>
    <col min="10" max="10" width="78.140625" style="1" customWidth="1"/>
    <col min="11" max="11" width="6.8515625" style="1" customWidth="1"/>
    <col min="12" max="12" width="1.28515625" style="1" customWidth="1"/>
    <col min="13" max="13" width="0.71875" style="1" customWidth="1"/>
    <col min="14" max="14" width="12.57421875" style="1" customWidth="1"/>
    <col min="15" max="15" width="52.421875" style="1" customWidth="1"/>
    <col min="16" max="16384" width="12.57421875" style="1" customWidth="1"/>
  </cols>
  <sheetData>
    <row r="1" spans="3:12" ht="10.5" customHeigh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3:14" ht="10.5" customHeight="1">
      <c r="C2" s="2"/>
      <c r="D2" s="2"/>
      <c r="E2" s="2"/>
      <c r="F2" s="2"/>
      <c r="G2" s="2"/>
      <c r="H2" s="2"/>
      <c r="I2" s="2"/>
      <c r="J2" s="2"/>
      <c r="K2" s="2"/>
      <c r="L2" s="2"/>
      <c r="N2" s="3"/>
    </row>
    <row r="3" spans="2:12" ht="41.25">
      <c r="B3" s="4"/>
      <c r="C3" s="5" t="s">
        <v>423</v>
      </c>
      <c r="D3" s="5"/>
      <c r="E3" s="6"/>
      <c r="F3" s="6"/>
      <c r="G3" s="7"/>
      <c r="H3" s="7"/>
      <c r="I3" s="7"/>
      <c r="J3" s="7"/>
      <c r="K3" s="7"/>
      <c r="L3" s="7"/>
    </row>
    <row r="4" spans="2:12" ht="42">
      <c r="B4" s="4"/>
      <c r="C4" s="8" t="s">
        <v>290</v>
      </c>
      <c r="D4" s="9"/>
      <c r="E4" s="6"/>
      <c r="F4" s="6"/>
      <c r="G4" s="7"/>
      <c r="H4" s="7"/>
      <c r="I4" s="7"/>
      <c r="J4" s="7"/>
      <c r="K4" s="7"/>
      <c r="L4" s="7"/>
    </row>
    <row r="5" spans="2:12" ht="42">
      <c r="B5" s="4"/>
      <c r="C5" s="8" t="s">
        <v>288</v>
      </c>
      <c r="D5" s="9"/>
      <c r="E5" s="6"/>
      <c r="F5" s="6"/>
      <c r="G5" s="7"/>
      <c r="H5" s="7"/>
      <c r="I5" s="7"/>
      <c r="J5" s="7"/>
      <c r="K5" s="7"/>
      <c r="L5" s="7"/>
    </row>
    <row r="6" spans="2:12" ht="22.5" customHeight="1">
      <c r="B6" s="4"/>
      <c r="C6" s="10"/>
      <c r="D6" s="9"/>
      <c r="E6" s="6"/>
      <c r="F6" s="6"/>
      <c r="G6" s="7"/>
      <c r="H6" s="7"/>
      <c r="I6" s="7"/>
      <c r="J6" s="7"/>
      <c r="K6" s="7"/>
      <c r="L6" s="7"/>
    </row>
    <row r="7" spans="2:12" ht="18" customHeight="1">
      <c r="B7" s="4"/>
      <c r="C7" s="8"/>
      <c r="D7" s="11"/>
      <c r="E7" s="12"/>
      <c r="F7" s="12"/>
      <c r="G7" s="13"/>
      <c r="H7" s="13"/>
      <c r="I7" s="13"/>
      <c r="J7" s="7"/>
      <c r="K7" s="7"/>
      <c r="L7" s="7"/>
    </row>
    <row r="8" spans="2:12" ht="10.5" customHeight="1" thickBot="1">
      <c r="B8" s="4"/>
      <c r="C8" s="8"/>
      <c r="D8" s="14"/>
      <c r="E8" s="15"/>
      <c r="F8" s="15"/>
      <c r="G8" s="16"/>
      <c r="H8" s="16"/>
      <c r="I8" s="16"/>
      <c r="J8" s="7"/>
      <c r="K8" s="7"/>
      <c r="L8" s="7"/>
    </row>
    <row r="9" spans="2:12" ht="10.5" customHeight="1">
      <c r="B9" s="4"/>
      <c r="C9" s="8"/>
      <c r="D9" s="11"/>
      <c r="E9" s="12"/>
      <c r="F9" s="12"/>
      <c r="G9" s="13"/>
      <c r="H9" s="13"/>
      <c r="I9" s="13"/>
      <c r="J9" s="7"/>
      <c r="K9" s="7"/>
      <c r="L9" s="7"/>
    </row>
    <row r="10" spans="2:12" ht="42">
      <c r="B10" s="4"/>
      <c r="C10" s="8" t="s">
        <v>465</v>
      </c>
      <c r="D10" s="11"/>
      <c r="E10" s="12"/>
      <c r="F10" s="12"/>
      <c r="G10" s="13"/>
      <c r="H10" s="13"/>
      <c r="I10" s="13"/>
      <c r="J10" s="7"/>
      <c r="K10" s="7"/>
      <c r="L10" s="7"/>
    </row>
    <row r="11" spans="2:12" ht="20.25" customHeight="1">
      <c r="B11" s="4"/>
      <c r="G11" s="7"/>
      <c r="H11" s="7"/>
      <c r="I11" s="17"/>
      <c r="J11" s="17"/>
      <c r="K11" s="7"/>
      <c r="L11" s="7"/>
    </row>
    <row r="12" spans="2:12" ht="31.5">
      <c r="B12" s="4"/>
      <c r="D12" s="18"/>
      <c r="E12" s="7"/>
      <c r="G12" s="7"/>
      <c r="H12" s="7"/>
      <c r="I12" s="7"/>
      <c r="J12" s="7"/>
      <c r="K12" s="7"/>
      <c r="L12" s="7"/>
    </row>
    <row r="13" spans="2:12" ht="33.75">
      <c r="B13" s="4"/>
      <c r="C13" s="18"/>
      <c r="E13" s="19" t="s">
        <v>438</v>
      </c>
      <c r="F13" s="19"/>
      <c r="G13" s="19"/>
      <c r="H13" s="19"/>
      <c r="I13" s="19"/>
      <c r="J13" s="13"/>
      <c r="K13" s="7"/>
      <c r="L13" s="7"/>
    </row>
    <row r="14" spans="2:12" ht="33.75">
      <c r="B14" s="4"/>
      <c r="C14" s="18"/>
      <c r="E14" s="20" t="s">
        <v>467</v>
      </c>
      <c r="F14" s="20"/>
      <c r="G14" s="20"/>
      <c r="H14" s="20"/>
      <c r="I14" s="20"/>
      <c r="J14" s="7"/>
      <c r="K14" s="7"/>
      <c r="L14" s="7"/>
    </row>
    <row r="15" spans="2:7" ht="31.5">
      <c r="B15" s="4"/>
      <c r="C15" s="21"/>
      <c r="E15" s="22" t="s">
        <v>289</v>
      </c>
      <c r="G15" s="23"/>
    </row>
    <row r="16" spans="2:7" ht="31.5">
      <c r="B16" s="4"/>
      <c r="C16" s="21"/>
      <c r="D16" s="22"/>
      <c r="G16" s="23"/>
    </row>
    <row r="17" spans="2:4" ht="23.25">
      <c r="B17" s="4"/>
      <c r="C17" s="24" t="s">
        <v>424</v>
      </c>
      <c r="D17" s="24"/>
    </row>
    <row r="18" spans="2:4" ht="23.25">
      <c r="B18" s="4"/>
      <c r="C18" s="24"/>
      <c r="D18" s="24"/>
    </row>
    <row r="19" spans="1:16" s="304" customFormat="1" ht="23.25" customHeight="1">
      <c r="A19" s="302"/>
      <c r="B19" s="303"/>
      <c r="C19" s="432" t="s">
        <v>466</v>
      </c>
      <c r="D19" s="432"/>
      <c r="E19" s="432"/>
      <c r="F19" s="432"/>
      <c r="G19" s="432"/>
      <c r="H19" s="432"/>
      <c r="I19" s="432"/>
      <c r="J19" s="432"/>
      <c r="K19" s="302"/>
      <c r="L19" s="302"/>
      <c r="M19" s="302"/>
      <c r="N19" s="302"/>
      <c r="O19" s="302"/>
      <c r="P19" s="302"/>
    </row>
    <row r="20" spans="1:16" s="304" customFormat="1" ht="44.25" customHeight="1">
      <c r="A20" s="302"/>
      <c r="B20" s="303"/>
      <c r="C20" s="432"/>
      <c r="D20" s="432"/>
      <c r="E20" s="432"/>
      <c r="F20" s="432"/>
      <c r="G20" s="432"/>
      <c r="H20" s="432"/>
      <c r="I20" s="432"/>
      <c r="J20" s="432"/>
      <c r="K20" s="302"/>
      <c r="L20" s="302"/>
      <c r="M20" s="302"/>
      <c r="N20" s="302"/>
      <c r="O20" s="302"/>
      <c r="P20" s="302"/>
    </row>
    <row r="21" spans="1:16" s="304" customFormat="1" ht="23.25">
      <c r="A21" s="302"/>
      <c r="B21" s="303"/>
      <c r="C21" s="305" t="s">
        <v>291</v>
      </c>
      <c r="D21" s="306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</row>
    <row r="22" spans="1:16" s="304" customFormat="1" ht="23.25">
      <c r="A22" s="302"/>
      <c r="B22" s="303"/>
      <c r="C22" s="306"/>
      <c r="D22" s="306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</row>
    <row r="23" spans="1:10" s="304" customFormat="1" ht="23.25" customHeight="1">
      <c r="A23" s="302"/>
      <c r="C23" s="432" t="s">
        <v>426</v>
      </c>
      <c r="D23" s="432"/>
      <c r="E23" s="432"/>
      <c r="F23" s="432"/>
      <c r="G23" s="432"/>
      <c r="H23" s="432"/>
      <c r="I23" s="432"/>
      <c r="J23" s="432"/>
    </row>
    <row r="24" spans="1:10" s="304" customFormat="1" ht="23.25" customHeight="1">
      <c r="A24" s="302"/>
      <c r="C24" s="432"/>
      <c r="D24" s="432"/>
      <c r="E24" s="432"/>
      <c r="F24" s="432"/>
      <c r="G24" s="432"/>
      <c r="H24" s="432"/>
      <c r="I24" s="432"/>
      <c r="J24" s="432"/>
    </row>
    <row r="25" spans="1:4" s="304" customFormat="1" ht="23.25">
      <c r="A25" s="302"/>
      <c r="C25" s="305" t="s">
        <v>292</v>
      </c>
      <c r="D25" s="306"/>
    </row>
    <row r="26" spans="1:4" s="304" customFormat="1" ht="23.25">
      <c r="A26" s="302"/>
      <c r="C26" s="306"/>
      <c r="D26" s="306"/>
    </row>
    <row r="27" spans="1:4" s="304" customFormat="1" ht="23.25">
      <c r="A27" s="302"/>
      <c r="C27" s="307" t="s">
        <v>293</v>
      </c>
      <c r="D27" s="307"/>
    </row>
    <row r="28" spans="1:13" s="304" customFormat="1" ht="15.75">
      <c r="A28" s="302"/>
      <c r="B28" s="303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</row>
    <row r="29" spans="1:13" s="304" customFormat="1" ht="15.75">
      <c r="A29" s="302"/>
      <c r="B29" s="303"/>
      <c r="G29" s="302"/>
      <c r="H29" s="302"/>
      <c r="I29" s="302"/>
      <c r="J29" s="302"/>
      <c r="K29" s="302"/>
      <c r="L29" s="302"/>
      <c r="M29" s="302"/>
    </row>
    <row r="30" spans="1:13" s="304" customFormat="1" ht="23.25">
      <c r="A30" s="302"/>
      <c r="B30" s="303"/>
      <c r="C30" s="308" t="s">
        <v>294</v>
      </c>
      <c r="D30" s="302"/>
      <c r="G30" s="302"/>
      <c r="H30" s="302"/>
      <c r="I30" s="302"/>
      <c r="J30" s="302"/>
      <c r="K30" s="302"/>
      <c r="L30" s="302"/>
      <c r="M30" s="302"/>
    </row>
    <row r="31" spans="1:13" s="304" customFormat="1" ht="36" customHeight="1">
      <c r="A31" s="302"/>
      <c r="B31" s="303"/>
      <c r="C31" s="308" t="s">
        <v>295</v>
      </c>
      <c r="D31" s="309"/>
      <c r="G31" s="309"/>
      <c r="H31" s="309"/>
      <c r="I31" s="302"/>
      <c r="K31" s="302"/>
      <c r="L31" s="302"/>
      <c r="M31" s="302"/>
    </row>
    <row r="32" spans="1:13" ht="15.75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22.5">
      <c r="A33" s="25"/>
      <c r="B33" s="26"/>
      <c r="E33" s="27"/>
      <c r="F33" s="27"/>
      <c r="G33" s="25"/>
      <c r="H33" s="25"/>
      <c r="I33" s="25"/>
      <c r="J33" s="25"/>
      <c r="K33" s="25"/>
      <c r="L33" s="25"/>
      <c r="M33" s="25"/>
    </row>
    <row r="34" spans="1:13" ht="15.75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.75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4" ht="30.75">
      <c r="A36" s="28"/>
      <c r="B36" s="29"/>
      <c r="C36" s="30"/>
      <c r="D36" s="7"/>
      <c r="E36" s="28"/>
      <c r="F36" s="28"/>
      <c r="G36" s="28"/>
      <c r="H36" s="28"/>
      <c r="I36" s="28"/>
      <c r="J36" s="28"/>
      <c r="K36" s="28"/>
      <c r="L36" s="28"/>
      <c r="M36" s="28"/>
      <c r="N36" s="7"/>
    </row>
    <row r="37" spans="1:13" ht="23.25">
      <c r="A37" s="25"/>
      <c r="B37" s="26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.75">
      <c r="A38" s="25"/>
      <c r="B38" s="26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.75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</sheetData>
  <sheetProtection/>
  <mergeCells count="2">
    <mergeCell ref="C19:J20"/>
    <mergeCell ref="C23:J2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showGridLines="0" zoomScale="70" zoomScaleNormal="70" zoomScalePageLayoutView="0" workbookViewId="0" topLeftCell="D13">
      <selection activeCell="L35" sqref="L35"/>
    </sheetView>
  </sheetViews>
  <sheetFormatPr defaultColWidth="12.57421875" defaultRowHeight="12.75"/>
  <cols>
    <col min="1" max="1" width="46.57421875" style="31" hidden="1" customWidth="1"/>
    <col min="2" max="2" width="12.57421875" style="32" customWidth="1"/>
    <col min="3" max="3" width="52.421875" style="32" customWidth="1"/>
    <col min="4" max="4" width="25.7109375" style="32" customWidth="1"/>
    <col min="5" max="8" width="14.140625" style="32" customWidth="1"/>
    <col min="9" max="16384" width="12.57421875" style="32" customWidth="1"/>
  </cols>
  <sheetData>
    <row r="1" ht="7.5" customHeight="1"/>
    <row r="2" spans="2:4" ht="18">
      <c r="B2" s="250" t="s">
        <v>293</v>
      </c>
      <c r="D2" s="251"/>
    </row>
    <row r="3" ht="13.5" thickBot="1"/>
    <row r="4" spans="1:9" ht="16.5" thickTop="1">
      <c r="A4" s="252"/>
      <c r="B4" s="39"/>
      <c r="C4" s="41"/>
      <c r="D4" s="41"/>
      <c r="E4" s="42"/>
      <c r="F4" s="42"/>
      <c r="G4" s="42"/>
      <c r="H4" s="42"/>
      <c r="I4" s="43"/>
    </row>
    <row r="5" spans="1:9" ht="18.75">
      <c r="A5" s="172"/>
      <c r="B5" s="45"/>
      <c r="C5" s="46" t="str">
        <f>'Titulní stránka'!E13</f>
        <v>Členská země: Česká republika</v>
      </c>
      <c r="E5" s="48" t="s">
        <v>298</v>
      </c>
      <c r="F5" s="49"/>
      <c r="G5" s="50"/>
      <c r="H5" s="51"/>
      <c r="I5" s="52"/>
    </row>
    <row r="6" spans="1:9" ht="15.75">
      <c r="A6" s="172"/>
      <c r="B6" s="45"/>
      <c r="C6" s="53" t="s">
        <v>296</v>
      </c>
      <c r="D6" s="253"/>
      <c r="E6" s="55">
        <v>2008</v>
      </c>
      <c r="F6" s="55">
        <v>2009</v>
      </c>
      <c r="G6" s="55">
        <v>2010</v>
      </c>
      <c r="H6" s="55">
        <v>2011</v>
      </c>
      <c r="I6" s="52"/>
    </row>
    <row r="7" spans="1:9" ht="15.75">
      <c r="A7" s="172"/>
      <c r="B7" s="45"/>
      <c r="C7" s="46" t="str">
        <f>'Titulní stránka'!E14</f>
        <v>Datum: 27/09/2012</v>
      </c>
      <c r="D7" s="254"/>
      <c r="E7" s="255" t="s">
        <v>299</v>
      </c>
      <c r="F7" s="255" t="s">
        <v>299</v>
      </c>
      <c r="G7" s="255" t="s">
        <v>437</v>
      </c>
      <c r="H7" s="256" t="s">
        <v>300</v>
      </c>
      <c r="I7" s="52"/>
    </row>
    <row r="8" spans="1:9" ht="16.5" thickBot="1">
      <c r="A8" s="172"/>
      <c r="B8" s="257"/>
      <c r="C8" s="258"/>
      <c r="D8" s="259"/>
      <c r="E8" s="260"/>
      <c r="F8" s="260"/>
      <c r="G8" s="260"/>
      <c r="H8" s="260"/>
      <c r="I8" s="52"/>
    </row>
    <row r="9" spans="1:9" ht="15.75">
      <c r="A9" s="172"/>
      <c r="B9" s="257" t="s">
        <v>412</v>
      </c>
      <c r="C9" s="261"/>
      <c r="D9" s="261"/>
      <c r="E9" s="262"/>
      <c r="F9" s="262"/>
      <c r="G9" s="262"/>
      <c r="H9" s="262"/>
      <c r="I9" s="52"/>
    </row>
    <row r="10" spans="1:9" ht="15.75">
      <c r="A10" s="169" t="s">
        <v>265</v>
      </c>
      <c r="B10" s="263">
        <v>2</v>
      </c>
      <c r="C10" s="264" t="s">
        <v>413</v>
      </c>
      <c r="D10" s="264"/>
      <c r="E10" s="290">
        <v>59473</v>
      </c>
      <c r="F10" s="290">
        <v>69312</v>
      </c>
      <c r="G10" s="290">
        <v>77548</v>
      </c>
      <c r="H10" s="290">
        <v>76449</v>
      </c>
      <c r="I10" s="52"/>
    </row>
    <row r="11" spans="1:9" ht="16.5" thickBot="1">
      <c r="A11" s="169"/>
      <c r="B11" s="263"/>
      <c r="C11" s="36"/>
      <c r="D11" s="36"/>
      <c r="E11" s="265"/>
      <c r="F11" s="265"/>
      <c r="G11" s="265"/>
      <c r="H11" s="265"/>
      <c r="I11" s="52"/>
    </row>
    <row r="12" spans="1:9" ht="15.75">
      <c r="A12" s="169"/>
      <c r="B12" s="263"/>
      <c r="C12" s="266"/>
      <c r="D12" s="266"/>
      <c r="E12" s="93"/>
      <c r="F12" s="93"/>
      <c r="G12" s="93"/>
      <c r="H12" s="93"/>
      <c r="I12" s="52"/>
    </row>
    <row r="13" spans="1:9" ht="15.75">
      <c r="A13" s="172"/>
      <c r="B13" s="263">
        <v>3</v>
      </c>
      <c r="C13" s="264" t="s">
        <v>414</v>
      </c>
      <c r="D13" s="264"/>
      <c r="E13" s="265"/>
      <c r="F13" s="265"/>
      <c r="G13" s="265"/>
      <c r="H13" s="265"/>
      <c r="I13" s="52"/>
    </row>
    <row r="14" spans="1:9" ht="12.75">
      <c r="A14" s="172"/>
      <c r="B14" s="263"/>
      <c r="E14" s="168"/>
      <c r="F14" s="168"/>
      <c r="G14" s="168"/>
      <c r="H14" s="168"/>
      <c r="I14" s="52"/>
    </row>
    <row r="15" spans="1:9" ht="12.75">
      <c r="A15" s="172"/>
      <c r="B15" s="263"/>
      <c r="E15" s="168"/>
      <c r="F15" s="168"/>
      <c r="G15" s="168"/>
      <c r="H15" s="168"/>
      <c r="I15" s="52"/>
    </row>
    <row r="16" spans="1:9" ht="15.75">
      <c r="A16" s="169" t="s">
        <v>266</v>
      </c>
      <c r="B16" s="263"/>
      <c r="C16" s="217" t="s">
        <v>415</v>
      </c>
      <c r="D16" s="217"/>
      <c r="E16" s="71" t="s">
        <v>268</v>
      </c>
      <c r="F16" s="71" t="s">
        <v>268</v>
      </c>
      <c r="G16" s="71" t="s">
        <v>268</v>
      </c>
      <c r="H16" s="71" t="s">
        <v>268</v>
      </c>
      <c r="I16" s="52"/>
    </row>
    <row r="17" spans="1:9" ht="12.75">
      <c r="A17" s="172"/>
      <c r="B17" s="263"/>
      <c r="E17" s="168"/>
      <c r="F17" s="168"/>
      <c r="G17" s="168"/>
      <c r="H17" s="168"/>
      <c r="I17" s="52"/>
    </row>
    <row r="18" spans="1:9" ht="15.75">
      <c r="A18" s="172"/>
      <c r="B18" s="263"/>
      <c r="C18" s="217" t="s">
        <v>416</v>
      </c>
      <c r="D18" s="217"/>
      <c r="E18" s="300"/>
      <c r="F18" s="300"/>
      <c r="G18" s="300"/>
      <c r="H18" s="300"/>
      <c r="I18" s="52"/>
    </row>
    <row r="19" spans="1:9" ht="15.75">
      <c r="A19" s="172"/>
      <c r="B19" s="263"/>
      <c r="C19" s="217"/>
      <c r="D19" s="217"/>
      <c r="E19" s="300"/>
      <c r="F19" s="300"/>
      <c r="G19" s="300"/>
      <c r="H19" s="300"/>
      <c r="I19" s="52"/>
    </row>
    <row r="20" spans="1:9" ht="15.75">
      <c r="A20" s="172"/>
      <c r="B20" s="263"/>
      <c r="C20" s="217"/>
      <c r="D20" s="217"/>
      <c r="E20" s="300"/>
      <c r="F20" s="300"/>
      <c r="G20" s="300"/>
      <c r="H20" s="300"/>
      <c r="I20" s="52"/>
    </row>
    <row r="21" spans="1:9" ht="15.75">
      <c r="A21" s="172"/>
      <c r="B21" s="263"/>
      <c r="C21" s="217"/>
      <c r="D21" s="217"/>
      <c r="E21" s="300"/>
      <c r="F21" s="300"/>
      <c r="G21" s="300"/>
      <c r="H21" s="300"/>
      <c r="I21" s="52"/>
    </row>
    <row r="22" spans="1:9" ht="15.75">
      <c r="A22" s="172"/>
      <c r="B22" s="263"/>
      <c r="C22" s="36"/>
      <c r="D22" s="36"/>
      <c r="E22" s="300"/>
      <c r="F22" s="300"/>
      <c r="G22" s="300"/>
      <c r="H22" s="300"/>
      <c r="I22" s="52"/>
    </row>
    <row r="23" spans="1:9" ht="15.75">
      <c r="A23" s="172"/>
      <c r="B23" s="263"/>
      <c r="C23" s="36"/>
      <c r="D23" s="36"/>
      <c r="E23" s="300"/>
      <c r="F23" s="300"/>
      <c r="G23" s="300"/>
      <c r="H23" s="300"/>
      <c r="I23" s="52"/>
    </row>
    <row r="24" spans="1:9" ht="15.75">
      <c r="A24" s="172"/>
      <c r="B24" s="263"/>
      <c r="C24" s="36"/>
      <c r="D24" s="36"/>
      <c r="E24" s="300"/>
      <c r="F24" s="300"/>
      <c r="G24" s="300"/>
      <c r="H24" s="300"/>
      <c r="I24" s="52"/>
    </row>
    <row r="25" spans="1:9" ht="16.5" thickBot="1">
      <c r="A25" s="172"/>
      <c r="B25" s="263"/>
      <c r="E25" s="85"/>
      <c r="F25" s="85"/>
      <c r="G25" s="85"/>
      <c r="H25" s="85"/>
      <c r="I25" s="52"/>
    </row>
    <row r="26" spans="1:9" ht="9.75" customHeight="1">
      <c r="A26" s="172"/>
      <c r="B26" s="263"/>
      <c r="C26" s="266"/>
      <c r="D26" s="266"/>
      <c r="E26" s="93"/>
      <c r="F26" s="93"/>
      <c r="G26" s="93"/>
      <c r="H26" s="93"/>
      <c r="I26" s="52"/>
    </row>
    <row r="27" spans="1:9" ht="15.75">
      <c r="A27" s="172"/>
      <c r="B27" s="263">
        <v>4</v>
      </c>
      <c r="C27" s="264" t="s">
        <v>436</v>
      </c>
      <c r="D27" s="264"/>
      <c r="E27" s="168"/>
      <c r="F27" s="168"/>
      <c r="G27" s="168"/>
      <c r="H27" s="168"/>
      <c r="I27" s="52"/>
    </row>
    <row r="28" spans="1:9" ht="15.75">
      <c r="A28" s="172"/>
      <c r="B28" s="267"/>
      <c r="C28" s="264" t="s">
        <v>417</v>
      </c>
      <c r="D28" s="264"/>
      <c r="E28" s="168"/>
      <c r="F28" s="168"/>
      <c r="G28" s="168"/>
      <c r="H28" s="168"/>
      <c r="I28" s="52"/>
    </row>
    <row r="29" spans="1:9" ht="15.75">
      <c r="A29" s="172"/>
      <c r="B29" s="268"/>
      <c r="C29" s="36" t="s">
        <v>418</v>
      </c>
      <c r="E29" s="300"/>
      <c r="F29" s="300"/>
      <c r="G29" s="300"/>
      <c r="H29" s="300"/>
      <c r="I29" s="52"/>
    </row>
    <row r="30" spans="1:9" ht="12.75">
      <c r="A30" s="172"/>
      <c r="B30" s="268"/>
      <c r="E30" s="300"/>
      <c r="F30" s="300"/>
      <c r="G30" s="300"/>
      <c r="H30" s="300"/>
      <c r="I30" s="52"/>
    </row>
    <row r="31" spans="1:9" ht="12.75">
      <c r="A31" s="172"/>
      <c r="B31" s="268"/>
      <c r="E31" s="300"/>
      <c r="F31" s="300"/>
      <c r="G31" s="300"/>
      <c r="H31" s="300"/>
      <c r="I31" s="52"/>
    </row>
    <row r="32" spans="1:9" ht="12.75">
      <c r="A32" s="172"/>
      <c r="B32" s="268"/>
      <c r="E32" s="300"/>
      <c r="F32" s="300"/>
      <c r="G32" s="300"/>
      <c r="H32" s="300"/>
      <c r="I32" s="52"/>
    </row>
    <row r="33" spans="1:9" ht="15.75">
      <c r="A33" s="172"/>
      <c r="B33" s="268"/>
      <c r="C33" s="36" t="s">
        <v>419</v>
      </c>
      <c r="D33" s="36"/>
      <c r="E33" s="300"/>
      <c r="F33" s="300"/>
      <c r="G33" s="300"/>
      <c r="H33" s="300"/>
      <c r="I33" s="52"/>
    </row>
    <row r="34" spans="1:9" ht="12.75">
      <c r="A34" s="172"/>
      <c r="B34" s="267"/>
      <c r="E34" s="300"/>
      <c r="F34" s="300"/>
      <c r="G34" s="300"/>
      <c r="H34" s="300"/>
      <c r="I34" s="52"/>
    </row>
    <row r="35" spans="1:9" ht="15.75">
      <c r="A35" s="172"/>
      <c r="B35" s="267"/>
      <c r="C35" s="264"/>
      <c r="D35" s="264"/>
      <c r="E35" s="300"/>
      <c r="F35" s="300"/>
      <c r="G35" s="300"/>
      <c r="H35" s="300"/>
      <c r="I35" s="52"/>
    </row>
    <row r="36" spans="1:9" ht="13.5" thickBot="1">
      <c r="A36" s="172"/>
      <c r="B36" s="268"/>
      <c r="C36" s="269"/>
      <c r="D36" s="269"/>
      <c r="E36" s="270"/>
      <c r="F36" s="270"/>
      <c r="G36" s="270"/>
      <c r="H36" s="270"/>
      <c r="I36" s="52"/>
    </row>
    <row r="37" spans="1:9" ht="15.75">
      <c r="A37" s="172"/>
      <c r="B37" s="267"/>
      <c r="C37" s="36"/>
      <c r="D37" s="36"/>
      <c r="E37" s="168"/>
      <c r="F37" s="168"/>
      <c r="G37" s="168"/>
      <c r="H37" s="168"/>
      <c r="I37" s="52"/>
    </row>
    <row r="38" spans="1:9" ht="15.75">
      <c r="A38" s="169" t="s">
        <v>267</v>
      </c>
      <c r="B38" s="263">
        <v>10</v>
      </c>
      <c r="C38" s="264" t="s">
        <v>420</v>
      </c>
      <c r="D38" s="36"/>
      <c r="E38" s="290">
        <v>3668012</v>
      </c>
      <c r="F38" s="290">
        <v>3508454</v>
      </c>
      <c r="G38" s="290">
        <v>3514623</v>
      </c>
      <c r="H38" s="290">
        <v>3572183</v>
      </c>
      <c r="I38" s="52"/>
    </row>
    <row r="39" spans="1:9" ht="12.75">
      <c r="A39" s="172"/>
      <c r="B39" s="107" t="s">
        <v>42</v>
      </c>
      <c r="I39" s="52"/>
    </row>
    <row r="40" spans="1:9" ht="12.75">
      <c r="A40" s="172"/>
      <c r="B40" s="107"/>
      <c r="C40" s="109" t="s">
        <v>324</v>
      </c>
      <c r="I40" s="52"/>
    </row>
    <row r="41" spans="1:9" ht="15.75">
      <c r="A41" s="172"/>
      <c r="B41" s="267"/>
      <c r="C41" s="109" t="s">
        <v>421</v>
      </c>
      <c r="D41" s="36"/>
      <c r="I41" s="52"/>
    </row>
    <row r="42" spans="1:9" ht="16.5" thickBot="1">
      <c r="A42" s="178"/>
      <c r="B42" s="271"/>
      <c r="C42" s="113"/>
      <c r="D42" s="113"/>
      <c r="E42" s="114"/>
      <c r="F42" s="114"/>
      <c r="G42" s="114"/>
      <c r="H42" s="114"/>
      <c r="I42" s="115"/>
    </row>
    <row r="43" spans="2:4" ht="16.5" thickTop="1">
      <c r="B43" s="36"/>
      <c r="C43" s="36"/>
      <c r="D43" s="36"/>
    </row>
    <row r="44" spans="2:8" ht="30" customHeight="1">
      <c r="B44" s="272" t="s">
        <v>322</v>
      </c>
      <c r="C44" s="273"/>
      <c r="D44" s="273"/>
      <c r="E44" s="441" t="str">
        <f>IF(COUNTA(E10:H10,E16:H16,E38:H38)/12*100=100,"OK -Tabulka 4 je zcela vyplněna","WARNING - Table 4 is not fully completed, please fill in figure, L, M or 0")</f>
        <v>OK -Tabulka 4 je zcela vyplněna</v>
      </c>
      <c r="F44" s="441"/>
      <c r="G44" s="441"/>
      <c r="H44" s="442"/>
    </row>
  </sheetData>
  <sheetProtection/>
  <mergeCells count="1">
    <mergeCell ref="E44:H4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0"/>
  <sheetViews>
    <sheetView showGridLines="0" zoomScale="85" zoomScaleNormal="85" zoomScalePageLayoutView="0" workbookViewId="0" topLeftCell="D1">
      <selection activeCell="E8" sqref="E8:H35"/>
    </sheetView>
  </sheetViews>
  <sheetFormatPr defaultColWidth="12.57421875" defaultRowHeight="12.75"/>
  <cols>
    <col min="1" max="1" width="36.57421875" style="31" hidden="1" customWidth="1"/>
    <col min="2" max="2" width="12.57421875" style="32" customWidth="1"/>
    <col min="3" max="3" width="66.140625" style="57" customWidth="1"/>
    <col min="4" max="16384" width="12.57421875" style="32" customWidth="1"/>
  </cols>
  <sheetData>
    <row r="1" spans="3:9" ht="18" customHeight="1">
      <c r="C1" s="33" t="s">
        <v>301</v>
      </c>
      <c r="D1" s="34"/>
      <c r="I1" s="35"/>
    </row>
    <row r="2" spans="2:4" ht="11.25" customHeight="1" thickBot="1">
      <c r="B2" s="36"/>
      <c r="C2" s="37"/>
      <c r="D2" s="36"/>
    </row>
    <row r="3" spans="1:9" ht="11.25" customHeight="1" thickTop="1">
      <c r="A3" s="38"/>
      <c r="B3" s="39"/>
      <c r="C3" s="40"/>
      <c r="D3" s="41"/>
      <c r="E3" s="42"/>
      <c r="F3" s="42"/>
      <c r="G3" s="42"/>
      <c r="H3" s="42"/>
      <c r="I3" s="43"/>
    </row>
    <row r="4" spans="1:9" ht="18.75">
      <c r="A4" s="44"/>
      <c r="B4" s="45"/>
      <c r="C4" s="46" t="str">
        <f>'Titulní stránka'!E13</f>
        <v>Členská země: Česká republika</v>
      </c>
      <c r="D4" s="47"/>
      <c r="E4" s="48" t="s">
        <v>298</v>
      </c>
      <c r="F4" s="49"/>
      <c r="G4" s="50"/>
      <c r="H4" s="51"/>
      <c r="I4" s="52"/>
    </row>
    <row r="5" spans="1:9" ht="15.75">
      <c r="A5" s="44"/>
      <c r="B5" s="45"/>
      <c r="C5" s="53" t="s">
        <v>296</v>
      </c>
      <c r="D5" s="54" t="s">
        <v>297</v>
      </c>
      <c r="E5" s="55">
        <v>2008</v>
      </c>
      <c r="F5" s="55">
        <v>2009</v>
      </c>
      <c r="G5" s="55">
        <v>2010</v>
      </c>
      <c r="H5" s="55">
        <v>2011</v>
      </c>
      <c r="I5" s="52"/>
    </row>
    <row r="6" spans="1:9" ht="15.75">
      <c r="A6" s="44"/>
      <c r="B6" s="45"/>
      <c r="C6" s="46" t="str">
        <f>'Titulní stránka'!E14</f>
        <v>Datum: 27/09/2012</v>
      </c>
      <c r="D6" s="54" t="s">
        <v>0</v>
      </c>
      <c r="E6" s="56"/>
      <c r="F6" s="56"/>
      <c r="G6" s="56"/>
      <c r="H6" s="56"/>
      <c r="I6" s="52"/>
    </row>
    <row r="7" spans="1:9" ht="16.5" thickBot="1">
      <c r="A7" s="44"/>
      <c r="B7" s="45"/>
      <c r="D7" s="58"/>
      <c r="E7" s="59"/>
      <c r="F7" s="59"/>
      <c r="G7" s="59"/>
      <c r="H7" s="60"/>
      <c r="I7" s="52"/>
    </row>
    <row r="8" spans="1:9" ht="15.75">
      <c r="A8" s="44"/>
      <c r="B8" s="45"/>
      <c r="C8" s="61"/>
      <c r="D8" s="62"/>
      <c r="E8" s="63" t="s">
        <v>299</v>
      </c>
      <c r="F8" s="63" t="s">
        <v>299</v>
      </c>
      <c r="G8" s="63" t="s">
        <v>437</v>
      </c>
      <c r="H8" s="63" t="s">
        <v>300</v>
      </c>
      <c r="I8" s="52"/>
    </row>
    <row r="9" spans="2:9" ht="16.5" thickBot="1">
      <c r="B9" s="45"/>
      <c r="C9" s="64" t="s">
        <v>307</v>
      </c>
      <c r="D9" s="65" t="s">
        <v>1</v>
      </c>
      <c r="E9" s="66"/>
      <c r="F9" s="67"/>
      <c r="G9" s="67"/>
      <c r="H9" s="68"/>
      <c r="I9" s="52"/>
    </row>
    <row r="10" spans="1:9" ht="17.25" thickBot="1" thickTop="1">
      <c r="A10" s="44" t="s">
        <v>2</v>
      </c>
      <c r="B10" s="45"/>
      <c r="C10" s="69" t="s">
        <v>302</v>
      </c>
      <c r="D10" s="70" t="s">
        <v>3</v>
      </c>
      <c r="E10" s="286">
        <f>SUM(E11,E13,E14)</f>
        <v>-85947</v>
      </c>
      <c r="F10" s="287">
        <f>SUM(F11,F13,F14)</f>
        <v>-218331</v>
      </c>
      <c r="G10" s="287">
        <f>SUM(G11,G13,G14)</f>
        <v>-182711</v>
      </c>
      <c r="H10" s="288">
        <f>SUM(H11,H13,H14)</f>
        <v>-125177</v>
      </c>
      <c r="I10" s="52"/>
    </row>
    <row r="11" spans="1:9" ht="16.5" thickTop="1">
      <c r="A11" s="44" t="s">
        <v>4</v>
      </c>
      <c r="B11" s="45"/>
      <c r="C11" s="69" t="s">
        <v>303</v>
      </c>
      <c r="D11" s="65" t="s">
        <v>5</v>
      </c>
      <c r="E11" s="289">
        <v>-90512</v>
      </c>
      <c r="F11" s="289">
        <v>-185616</v>
      </c>
      <c r="G11" s="289">
        <v>-153648</v>
      </c>
      <c r="H11" s="289">
        <v>-103260</v>
      </c>
      <c r="I11" s="52"/>
    </row>
    <row r="12" spans="1:9" ht="15.75">
      <c r="A12" s="44" t="s">
        <v>6</v>
      </c>
      <c r="B12" s="45"/>
      <c r="C12" s="69" t="s">
        <v>304</v>
      </c>
      <c r="D12" s="65" t="s">
        <v>7</v>
      </c>
      <c r="E12" s="301" t="s">
        <v>8</v>
      </c>
      <c r="F12" s="301" t="s">
        <v>8</v>
      </c>
      <c r="G12" s="301" t="s">
        <v>8</v>
      </c>
      <c r="H12" s="301" t="s">
        <v>8</v>
      </c>
      <c r="I12" s="52"/>
    </row>
    <row r="13" spans="1:9" ht="15.75">
      <c r="A13" s="44" t="s">
        <v>9</v>
      </c>
      <c r="B13" s="45"/>
      <c r="C13" s="69" t="s">
        <v>305</v>
      </c>
      <c r="D13" s="65" t="s">
        <v>10</v>
      </c>
      <c r="E13" s="290">
        <v>-5451</v>
      </c>
      <c r="F13" s="290">
        <v>-22054</v>
      </c>
      <c r="G13" s="290">
        <v>-20337</v>
      </c>
      <c r="H13" s="290">
        <v>-14986</v>
      </c>
      <c r="I13" s="52"/>
    </row>
    <row r="14" spans="1:9" ht="15.75">
      <c r="A14" s="44" t="s">
        <v>11</v>
      </c>
      <c r="B14" s="45"/>
      <c r="C14" s="69" t="s">
        <v>306</v>
      </c>
      <c r="D14" s="65" t="s">
        <v>12</v>
      </c>
      <c r="E14" s="290">
        <v>10016</v>
      </c>
      <c r="F14" s="290">
        <v>-10661</v>
      </c>
      <c r="G14" s="290">
        <v>-8726</v>
      </c>
      <c r="H14" s="290">
        <v>-6931</v>
      </c>
      <c r="I14" s="52"/>
    </row>
    <row r="15" spans="1:9" ht="16.5" thickBot="1">
      <c r="A15" s="44"/>
      <c r="B15" s="45"/>
      <c r="C15" s="72"/>
      <c r="D15" s="73"/>
      <c r="E15" s="74"/>
      <c r="F15" s="75"/>
      <c r="G15" s="75"/>
      <c r="H15" s="76"/>
      <c r="I15" s="52"/>
    </row>
    <row r="16" spans="1:9" ht="15.75">
      <c r="A16" s="44"/>
      <c r="B16" s="45"/>
      <c r="C16" s="77"/>
      <c r="D16" s="78"/>
      <c r="E16" s="63" t="s">
        <v>299</v>
      </c>
      <c r="F16" s="63" t="s">
        <v>299</v>
      </c>
      <c r="G16" s="63" t="s">
        <v>437</v>
      </c>
      <c r="H16" s="63" t="s">
        <v>300</v>
      </c>
      <c r="I16" s="52"/>
    </row>
    <row r="17" spans="1:9" ht="16.5" thickBot="1">
      <c r="A17" s="44"/>
      <c r="B17" s="45"/>
      <c r="C17" s="64" t="s">
        <v>308</v>
      </c>
      <c r="D17" s="79"/>
      <c r="E17" s="66"/>
      <c r="F17" s="67"/>
      <c r="G17" s="67"/>
      <c r="H17" s="80"/>
      <c r="I17" s="52"/>
    </row>
    <row r="18" spans="1:9" ht="17.25" thickBot="1" thickTop="1">
      <c r="A18" s="44" t="s">
        <v>13</v>
      </c>
      <c r="B18" s="45"/>
      <c r="C18" s="64" t="s">
        <v>309</v>
      </c>
      <c r="D18" s="81"/>
      <c r="E18" s="286">
        <f>SUM(E20,E21,E24)</f>
        <v>1104338</v>
      </c>
      <c r="F18" s="287">
        <f>SUM(F20,F21,F24)</f>
        <v>1285563</v>
      </c>
      <c r="G18" s="287">
        <f>SUM(G20,G21,G24)</f>
        <v>1436552</v>
      </c>
      <c r="H18" s="288">
        <f>SUM(H20,H21,H24)</f>
        <v>1567883</v>
      </c>
      <c r="I18" s="52"/>
    </row>
    <row r="19" spans="1:9" ht="16.5" thickTop="1">
      <c r="A19" s="44"/>
      <c r="B19" s="45"/>
      <c r="C19" s="82" t="s">
        <v>310</v>
      </c>
      <c r="D19" s="83"/>
      <c r="E19" s="84"/>
      <c r="F19" s="85"/>
      <c r="G19" s="85"/>
      <c r="H19" s="279"/>
      <c r="I19" s="52"/>
    </row>
    <row r="20" spans="1:9" ht="15.75">
      <c r="A20" s="44" t="s">
        <v>14</v>
      </c>
      <c r="B20" s="45"/>
      <c r="C20" s="69" t="s">
        <v>311</v>
      </c>
      <c r="D20" s="65" t="s">
        <v>15</v>
      </c>
      <c r="E20" s="291">
        <v>0</v>
      </c>
      <c r="F20" s="291">
        <v>0</v>
      </c>
      <c r="G20" s="291">
        <v>0</v>
      </c>
      <c r="H20" s="291">
        <v>0</v>
      </c>
      <c r="I20" s="52"/>
    </row>
    <row r="21" spans="1:9" ht="15.75">
      <c r="A21" s="44" t="s">
        <v>16</v>
      </c>
      <c r="B21" s="45"/>
      <c r="C21" s="69" t="s">
        <v>312</v>
      </c>
      <c r="D21" s="70" t="s">
        <v>17</v>
      </c>
      <c r="E21" s="290">
        <f>SUM(E22,E23)</f>
        <v>951280</v>
      </c>
      <c r="F21" s="290">
        <f>SUM(F22,F23)</f>
        <v>1110984</v>
      </c>
      <c r="G21" s="290">
        <f>SUM(G22,G23)</f>
        <v>1260234</v>
      </c>
      <c r="H21" s="290">
        <f>SUM(H22,H23)</f>
        <v>1388223</v>
      </c>
      <c r="I21" s="52"/>
    </row>
    <row r="22" spans="1:9" ht="15.75">
      <c r="A22" s="44" t="s">
        <v>18</v>
      </c>
      <c r="B22" s="45"/>
      <c r="C22" s="82" t="s">
        <v>313</v>
      </c>
      <c r="D22" s="65" t="s">
        <v>19</v>
      </c>
      <c r="E22" s="289">
        <v>66651</v>
      </c>
      <c r="F22" s="289">
        <v>80290</v>
      </c>
      <c r="G22" s="289">
        <v>104704</v>
      </c>
      <c r="H22" s="289">
        <v>144386</v>
      </c>
      <c r="I22" s="52"/>
    </row>
    <row r="23" spans="1:9" ht="15.75">
      <c r="A23" s="44" t="s">
        <v>20</v>
      </c>
      <c r="B23" s="45"/>
      <c r="C23" s="82" t="s">
        <v>314</v>
      </c>
      <c r="D23" s="65" t="s">
        <v>21</v>
      </c>
      <c r="E23" s="290">
        <v>884629</v>
      </c>
      <c r="F23" s="290">
        <v>1030694</v>
      </c>
      <c r="G23" s="290">
        <v>1155530</v>
      </c>
      <c r="H23" s="290">
        <v>1243837</v>
      </c>
      <c r="I23" s="52"/>
    </row>
    <row r="24" spans="1:9" ht="15.75">
      <c r="A24" s="44" t="s">
        <v>22</v>
      </c>
      <c r="B24" s="45"/>
      <c r="C24" s="69" t="s">
        <v>315</v>
      </c>
      <c r="D24" s="65" t="s">
        <v>23</v>
      </c>
      <c r="E24" s="290">
        <f>SUM(E25,E26)</f>
        <v>153058</v>
      </c>
      <c r="F24" s="290">
        <f>SUM(F25,F26)</f>
        <v>174579</v>
      </c>
      <c r="G24" s="290">
        <f>SUM(G25,G26)</f>
        <v>176318</v>
      </c>
      <c r="H24" s="290">
        <f>SUM(H25,H26)</f>
        <v>179660</v>
      </c>
      <c r="I24" s="52"/>
    </row>
    <row r="25" spans="1:9" ht="15.75">
      <c r="A25" s="44" t="s">
        <v>24</v>
      </c>
      <c r="B25" s="45"/>
      <c r="C25" s="82" t="s">
        <v>313</v>
      </c>
      <c r="D25" s="70" t="s">
        <v>25</v>
      </c>
      <c r="E25" s="290">
        <v>2567</v>
      </c>
      <c r="F25" s="290">
        <v>7006</v>
      </c>
      <c r="G25" s="290">
        <v>4422</v>
      </c>
      <c r="H25" s="290">
        <v>4688</v>
      </c>
      <c r="I25" s="52"/>
    </row>
    <row r="26" spans="1:9" ht="15.75">
      <c r="A26" s="44" t="s">
        <v>26</v>
      </c>
      <c r="B26" s="45"/>
      <c r="C26" s="82" t="s">
        <v>314</v>
      </c>
      <c r="D26" s="70" t="s">
        <v>27</v>
      </c>
      <c r="E26" s="290">
        <v>150491</v>
      </c>
      <c r="F26" s="291">
        <v>167573</v>
      </c>
      <c r="G26" s="291">
        <v>171896</v>
      </c>
      <c r="H26" s="290">
        <v>174972</v>
      </c>
      <c r="I26" s="52"/>
    </row>
    <row r="27" spans="1:9" ht="16.5" thickBot="1">
      <c r="A27" s="44"/>
      <c r="B27" s="45"/>
      <c r="C27" s="86"/>
      <c r="D27" s="87"/>
      <c r="E27" s="88"/>
      <c r="F27" s="89"/>
      <c r="G27" s="89"/>
      <c r="H27" s="280"/>
      <c r="I27" s="52"/>
    </row>
    <row r="28" spans="1:9" ht="15.75">
      <c r="A28" s="44"/>
      <c r="B28" s="45"/>
      <c r="C28" s="90"/>
      <c r="D28" s="91"/>
      <c r="E28" s="92"/>
      <c r="F28" s="93"/>
      <c r="G28" s="93"/>
      <c r="H28" s="281"/>
      <c r="I28" s="52"/>
    </row>
    <row r="29" spans="1:9" ht="15.75">
      <c r="A29" s="44" t="s">
        <v>28</v>
      </c>
      <c r="B29" s="45"/>
      <c r="C29" s="64" t="s">
        <v>316</v>
      </c>
      <c r="D29" s="79"/>
      <c r="E29" s="84"/>
      <c r="F29" s="85"/>
      <c r="G29" s="85"/>
      <c r="H29" s="282"/>
      <c r="I29" s="52"/>
    </row>
    <row r="30" spans="1:9" ht="15.75">
      <c r="A30" s="44" t="s">
        <v>29</v>
      </c>
      <c r="B30" s="94"/>
      <c r="C30" s="64" t="s">
        <v>317</v>
      </c>
      <c r="D30" s="65" t="s">
        <v>30</v>
      </c>
      <c r="E30" s="292">
        <v>176116</v>
      </c>
      <c r="F30" s="292">
        <v>191778</v>
      </c>
      <c r="G30" s="292">
        <v>164028</v>
      </c>
      <c r="H30" s="292">
        <v>140129</v>
      </c>
      <c r="I30" s="52"/>
    </row>
    <row r="31" spans="1:9" ht="15.75">
      <c r="A31" s="44" t="s">
        <v>31</v>
      </c>
      <c r="B31" s="94"/>
      <c r="C31" s="64" t="s">
        <v>318</v>
      </c>
      <c r="D31" s="65" t="s">
        <v>32</v>
      </c>
      <c r="E31" s="292">
        <v>40443</v>
      </c>
      <c r="F31" s="292">
        <v>48355</v>
      </c>
      <c r="G31" s="292">
        <v>53074</v>
      </c>
      <c r="H31" s="292">
        <v>52970</v>
      </c>
      <c r="I31" s="52"/>
    </row>
    <row r="32" spans="1:9" s="99" customFormat="1" ht="15.75">
      <c r="A32" s="44"/>
      <c r="B32" s="95"/>
      <c r="C32" s="96" t="s">
        <v>319</v>
      </c>
      <c r="D32" s="97" t="s">
        <v>320</v>
      </c>
      <c r="E32" s="293">
        <v>39449</v>
      </c>
      <c r="F32" s="293">
        <v>47436</v>
      </c>
      <c r="G32" s="293">
        <v>51083</v>
      </c>
      <c r="H32" s="293">
        <v>52579</v>
      </c>
      <c r="I32" s="98"/>
    </row>
    <row r="33" spans="1:9" ht="16.5" thickBot="1">
      <c r="A33" s="44"/>
      <c r="B33" s="94"/>
      <c r="C33" s="100"/>
      <c r="D33" s="101"/>
      <c r="E33" s="102"/>
      <c r="F33" s="103"/>
      <c r="G33" s="103"/>
      <c r="H33" s="283"/>
      <c r="I33" s="52"/>
    </row>
    <row r="34" spans="1:9" ht="16.5" thickBot="1">
      <c r="A34" s="44"/>
      <c r="B34" s="94"/>
      <c r="C34" s="61"/>
      <c r="D34" s="104"/>
      <c r="E34" s="105"/>
      <c r="F34" s="106"/>
      <c r="G34" s="106"/>
      <c r="H34" s="284"/>
      <c r="I34" s="52"/>
    </row>
    <row r="35" spans="1:9" ht="17.25" thickBot="1" thickTop="1">
      <c r="A35" s="44" t="s">
        <v>33</v>
      </c>
      <c r="B35" s="94"/>
      <c r="C35" s="64" t="s">
        <v>321</v>
      </c>
      <c r="D35" s="65" t="s">
        <v>34</v>
      </c>
      <c r="E35" s="286">
        <v>3848411</v>
      </c>
      <c r="F35" s="287">
        <v>3758979</v>
      </c>
      <c r="G35" s="287">
        <v>3799547</v>
      </c>
      <c r="H35" s="278">
        <v>3841370</v>
      </c>
      <c r="I35" s="52"/>
    </row>
    <row r="36" spans="1:9" ht="11.25" customHeight="1" thickTop="1">
      <c r="A36" s="44"/>
      <c r="B36" s="107"/>
      <c r="C36" s="53"/>
      <c r="D36" s="36"/>
      <c r="I36" s="52"/>
    </row>
    <row r="37" spans="1:9" ht="15.75">
      <c r="A37" s="44"/>
      <c r="B37" s="94"/>
      <c r="C37" s="108" t="s">
        <v>324</v>
      </c>
      <c r="D37" s="109"/>
      <c r="I37" s="52"/>
    </row>
    <row r="38" spans="1:9" ht="11.25" customHeight="1" thickBot="1">
      <c r="A38" s="110"/>
      <c r="B38" s="111"/>
      <c r="C38" s="112"/>
      <c r="D38" s="113"/>
      <c r="E38" s="114"/>
      <c r="F38" s="114"/>
      <c r="G38" s="114"/>
      <c r="H38" s="114"/>
      <c r="I38" s="115"/>
    </row>
    <row r="39" ht="13.5" thickTop="1"/>
    <row r="41" spans="2:9" ht="30" customHeight="1">
      <c r="B41" s="116" t="s">
        <v>322</v>
      </c>
      <c r="C41" s="117"/>
      <c r="D41" s="117"/>
      <c r="E41" s="433" t="str">
        <f>IF(COUNTA(E10:H14,E18:H18,E20:H26,E30:H32,E35:H35)/68*100=100,"OK - Tabulka 1 je zcela vyplněna","WARNING - Table 1 is not fully completed, please fill in figure, L, M or 0")</f>
        <v>OK - Tabulka 1 je zcela vyplněna</v>
      </c>
      <c r="F41" s="433"/>
      <c r="G41" s="433"/>
      <c r="H41" s="433"/>
      <c r="I41" s="118"/>
    </row>
    <row r="42" spans="2:9" ht="15" customHeight="1">
      <c r="B42" s="119" t="s">
        <v>323</v>
      </c>
      <c r="C42" s="90"/>
      <c r="D42" s="120"/>
      <c r="E42" s="434"/>
      <c r="F42" s="434"/>
      <c r="G42" s="434"/>
      <c r="H42" s="434"/>
      <c r="I42" s="121"/>
    </row>
    <row r="43" spans="2:9" ht="15" customHeight="1">
      <c r="B43" s="122"/>
      <c r="C43" s="123" t="s">
        <v>35</v>
      </c>
      <c r="D43" s="124"/>
      <c r="E43" s="310">
        <f>IF(E10="M",0,E10)-IF(E11="M",0,E11)-IF(E12="M",0,E12)-IF(E13="M",0,E13)-IF(E14="M",0,E14)</f>
        <v>0</v>
      </c>
      <c r="F43" s="310">
        <f>IF(F10="M",0,F10)-IF(F11="M",0,F11)-IF(F12="M",0,F12)-IF(F13="M",0,F13)-IF(F14="M",0,F14)</f>
        <v>0</v>
      </c>
      <c r="G43" s="310">
        <f>IF(G10="M",0,G10)-IF(G11="M",0,G11)-IF(G12="M",0,G12)-IF(G13="M",0,G13)-IF(G14="M",0,G14)</f>
        <v>0</v>
      </c>
      <c r="H43" s="310">
        <f>IF(H10="M",0,H10)-IF(H11="M",0,H11)-IF(H12="M",0,H12)-IF(H13="M",0,H13)-IF(H14="M",0,H14)</f>
        <v>0</v>
      </c>
      <c r="I43" s="125"/>
    </row>
    <row r="44" spans="2:9" ht="15" customHeight="1">
      <c r="B44" s="126"/>
      <c r="C44" s="123" t="s">
        <v>36</v>
      </c>
      <c r="D44" s="124"/>
      <c r="E44" s="310">
        <f>IF(E18="M",0,E18)-IF(E20="M",0,E20)-IF(E21="M",0,E21)-IF(E24="M",0,E24)</f>
        <v>0</v>
      </c>
      <c r="F44" s="310">
        <f>IF(F18="M",0,F18)-IF(F20="M",0,F20)-IF(F21="M",0,F21)-IF(F24="M",0,F24)</f>
        <v>0</v>
      </c>
      <c r="G44" s="310">
        <f>IF(G18="M",0,G18)-IF(G20="M",0,G20)-IF(G21="M",0,G21)-IF(G24="M",0,G24)</f>
        <v>0</v>
      </c>
      <c r="H44" s="310">
        <f>IF(H18="M",0,H18)-IF(H20="M",0,H20)-IF(H21="M",0,H21)-IF(H24="M",0,H24)</f>
        <v>0</v>
      </c>
      <c r="I44" s="125"/>
    </row>
    <row r="45" spans="2:9" ht="15" customHeight="1">
      <c r="B45" s="126"/>
      <c r="C45" s="123" t="s">
        <v>37</v>
      </c>
      <c r="D45" s="124"/>
      <c r="E45" s="310">
        <f>IF(E21="M",0,E21)-IF(E22="M",0,E22)-IF(E23="M",0,E23)</f>
        <v>0</v>
      </c>
      <c r="F45" s="310">
        <f>IF(F21="M",0,F21)-IF(F22="M",0,F22)-IF(F23="M",0,F23)</f>
        <v>0</v>
      </c>
      <c r="G45" s="310">
        <f>IF(G21="M",0,G21)-IF(G22="M",0,G22)-IF(G23="M",0,G23)</f>
        <v>0</v>
      </c>
      <c r="H45" s="310">
        <f>IF(H21="M",0,H21)-IF(H22="M",0,H22)-IF(H23="M",0,H23)</f>
        <v>0</v>
      </c>
      <c r="I45" s="125"/>
    </row>
    <row r="46" spans="2:9" ht="15" customHeight="1">
      <c r="B46" s="127"/>
      <c r="C46" s="128" t="s">
        <v>38</v>
      </c>
      <c r="D46" s="129"/>
      <c r="E46" s="311">
        <f>IF(E24="M",0,E24)-IF(E25="M",0,E25)-IF(E26="M",0,E26)</f>
        <v>0</v>
      </c>
      <c r="F46" s="311">
        <f>IF(F24="M",0,F24)-IF(F25="M",0,F25)-IF(F26="M",0,F26)</f>
        <v>0</v>
      </c>
      <c r="G46" s="311">
        <f>IF(G24="M",0,G24)-IF(G25="M",0,G25)-IF(G26="M",0,G26)</f>
        <v>0</v>
      </c>
      <c r="H46" s="311">
        <f>IF(H24="M",0,H24)-IF(H25="M",0,H25)-IF(H26="M",0,H26)</f>
        <v>0</v>
      </c>
      <c r="I46" s="130"/>
    </row>
    <row r="47" ht="15.75">
      <c r="D47" s="36"/>
    </row>
    <row r="48" ht="15.75">
      <c r="D48" s="36"/>
    </row>
    <row r="49" ht="15.75">
      <c r="D49" s="36"/>
    </row>
    <row r="50" ht="15.75">
      <c r="D50" s="36"/>
    </row>
    <row r="51" ht="15.75">
      <c r="D51" s="36"/>
    </row>
    <row r="52" ht="15.75">
      <c r="D52" s="36"/>
    </row>
    <row r="53" ht="15.75">
      <c r="D53" s="36"/>
    </row>
    <row r="54" ht="15.75">
      <c r="D54" s="36"/>
    </row>
    <row r="55" ht="15.75">
      <c r="D55" s="36"/>
    </row>
    <row r="56" ht="15.75">
      <c r="D56" s="36"/>
    </row>
    <row r="57" ht="15.75">
      <c r="D57" s="36"/>
    </row>
    <row r="58" ht="15.75">
      <c r="D58" s="36"/>
    </row>
    <row r="59" ht="15.75">
      <c r="D59" s="36"/>
    </row>
    <row r="60" ht="15.75">
      <c r="D60" s="36"/>
    </row>
    <row r="61" ht="15.75">
      <c r="D61" s="36"/>
    </row>
    <row r="62" ht="15.75">
      <c r="D62" s="36"/>
    </row>
    <row r="63" ht="15.75">
      <c r="D63" s="36"/>
    </row>
    <row r="64" ht="15.75">
      <c r="D64" s="36"/>
    </row>
    <row r="65" ht="15.75">
      <c r="D65" s="36"/>
    </row>
    <row r="66" ht="15.75">
      <c r="D66" s="36"/>
    </row>
    <row r="67" ht="15.75">
      <c r="D67" s="36"/>
    </row>
    <row r="68" ht="15.75">
      <c r="D68" s="36"/>
    </row>
    <row r="69" ht="15.75">
      <c r="D69" s="36"/>
    </row>
    <row r="71" ht="9" customHeight="1"/>
    <row r="73" ht="12" customHeight="1"/>
    <row r="76" ht="11.25" customHeight="1"/>
    <row r="78" ht="15.75">
      <c r="D78" s="36"/>
    </row>
    <row r="79" ht="15.75">
      <c r="D79" s="36"/>
    </row>
    <row r="80" ht="15.75">
      <c r="D80" s="36"/>
    </row>
    <row r="81" ht="10.5" customHeight="1">
      <c r="D81" s="36"/>
    </row>
    <row r="82" ht="15.75">
      <c r="D82" s="36"/>
    </row>
    <row r="83" ht="15.75">
      <c r="D83" s="36"/>
    </row>
    <row r="84" ht="6" customHeight="1">
      <c r="D84" s="36"/>
    </row>
    <row r="85" ht="15.75">
      <c r="D85" s="36"/>
    </row>
    <row r="86" ht="15.75">
      <c r="D86" s="36"/>
    </row>
    <row r="87" ht="15.75">
      <c r="D87" s="36"/>
    </row>
    <row r="88" ht="15.75">
      <c r="D88" s="36"/>
    </row>
    <row r="89" ht="15.75">
      <c r="D89" s="36"/>
    </row>
    <row r="90" ht="15.75">
      <c r="D90" s="36"/>
    </row>
    <row r="91" ht="15.75">
      <c r="D91" s="36"/>
    </row>
    <row r="92" ht="15.75">
      <c r="D92" s="36"/>
    </row>
    <row r="93" ht="15.75">
      <c r="D93" s="36"/>
    </row>
    <row r="94" ht="15.75">
      <c r="D94" s="36"/>
    </row>
    <row r="95" ht="15.75">
      <c r="D95" s="36"/>
    </row>
    <row r="96" ht="15.75">
      <c r="D96" s="36"/>
    </row>
    <row r="97" ht="15.75">
      <c r="D97" s="36"/>
    </row>
    <row r="98" ht="15.75">
      <c r="D98" s="36"/>
    </row>
    <row r="99" ht="15.75">
      <c r="D99" s="36"/>
    </row>
    <row r="100" ht="15.75">
      <c r="D100" s="36"/>
    </row>
    <row r="101" ht="15.75">
      <c r="D101" s="36"/>
    </row>
    <row r="102" ht="15.75">
      <c r="D102" s="36"/>
    </row>
    <row r="103" ht="15.75">
      <c r="D103" s="36"/>
    </row>
    <row r="104" ht="15.75">
      <c r="D104" s="36"/>
    </row>
    <row r="105" ht="15.75">
      <c r="D105" s="36"/>
    </row>
    <row r="107" ht="9" customHeight="1"/>
    <row r="109" ht="12" customHeight="1"/>
    <row r="112" ht="11.25" customHeight="1"/>
    <row r="114" ht="15.75">
      <c r="D114" s="36"/>
    </row>
    <row r="115" ht="15.75">
      <c r="D115" s="36"/>
    </row>
    <row r="116" ht="15.75">
      <c r="D116" s="36"/>
    </row>
    <row r="117" ht="10.5" customHeight="1">
      <c r="D117" s="36"/>
    </row>
    <row r="118" ht="15.75">
      <c r="D118" s="36"/>
    </row>
    <row r="119" ht="15.75">
      <c r="D119" s="36"/>
    </row>
    <row r="120" ht="6" customHeight="1">
      <c r="D120" s="36"/>
    </row>
    <row r="121" ht="15.75">
      <c r="D121" s="36"/>
    </row>
    <row r="122" ht="15.75">
      <c r="D122" s="36"/>
    </row>
    <row r="123" ht="15.75">
      <c r="D123" s="36"/>
    </row>
    <row r="124" ht="15.75">
      <c r="D124" s="36"/>
    </row>
    <row r="125" ht="15.75">
      <c r="D125" s="36"/>
    </row>
    <row r="126" ht="15.75">
      <c r="D126" s="36"/>
    </row>
    <row r="127" ht="15.75">
      <c r="D127" s="36"/>
    </row>
    <row r="128" ht="15.75">
      <c r="D128" s="36"/>
    </row>
    <row r="129" ht="15.75">
      <c r="D129" s="36"/>
    </row>
    <row r="130" ht="15.75">
      <c r="D130" s="36"/>
    </row>
    <row r="131" ht="15.75">
      <c r="D131" s="36"/>
    </row>
    <row r="132" ht="15.75">
      <c r="D132" s="36"/>
    </row>
    <row r="133" ht="15.75">
      <c r="D133" s="36"/>
    </row>
    <row r="134" ht="15.75">
      <c r="D134" s="36"/>
    </row>
    <row r="135" ht="15.75">
      <c r="D135" s="36"/>
    </row>
    <row r="136" ht="15.75">
      <c r="D136" s="36"/>
    </row>
    <row r="137" ht="15.75">
      <c r="D137" s="36"/>
    </row>
    <row r="138" ht="15.75">
      <c r="D138" s="36"/>
    </row>
    <row r="139" ht="15.75">
      <c r="D139" s="36"/>
    </row>
    <row r="140" ht="15.75">
      <c r="D140" s="36"/>
    </row>
    <row r="141" ht="15.75">
      <c r="D141" s="36"/>
    </row>
    <row r="143" ht="9" customHeight="1"/>
    <row r="145" ht="12" customHeight="1"/>
    <row r="148" ht="11.25" customHeight="1"/>
    <row r="150" ht="15.75">
      <c r="D150" s="36"/>
    </row>
    <row r="151" ht="15.75">
      <c r="D151" s="36"/>
    </row>
    <row r="152" ht="15.75">
      <c r="D152" s="36"/>
    </row>
    <row r="153" ht="10.5" customHeight="1">
      <c r="D153" s="36"/>
    </row>
    <row r="154" ht="15.75">
      <c r="D154" s="36"/>
    </row>
    <row r="155" ht="15.75">
      <c r="D155" s="36"/>
    </row>
    <row r="156" ht="6" customHeight="1">
      <c r="D156" s="36"/>
    </row>
    <row r="157" ht="15.75">
      <c r="D157" s="36"/>
    </row>
    <row r="158" ht="15.75">
      <c r="D158" s="36"/>
    </row>
    <row r="159" ht="15.75">
      <c r="D159" s="36"/>
    </row>
    <row r="160" ht="15.75">
      <c r="D160" s="36"/>
    </row>
    <row r="161" ht="15.75">
      <c r="D161" s="36"/>
    </row>
    <row r="162" ht="15.75">
      <c r="D162" s="36"/>
    </row>
    <row r="163" ht="15.75">
      <c r="D163" s="36"/>
    </row>
    <row r="164" ht="15.75">
      <c r="D164" s="36"/>
    </row>
    <row r="165" ht="15.75">
      <c r="D165" s="36"/>
    </row>
    <row r="166" ht="15.75">
      <c r="D166" s="36"/>
    </row>
    <row r="167" ht="15.75">
      <c r="D167" s="36"/>
    </row>
    <row r="168" ht="15.75">
      <c r="D168" s="36"/>
    </row>
    <row r="169" ht="15.75">
      <c r="D169" s="36"/>
    </row>
    <row r="170" ht="15.75">
      <c r="D170" s="36"/>
    </row>
    <row r="171" ht="15.75">
      <c r="D171" s="36"/>
    </row>
    <row r="172" ht="15.75">
      <c r="D172" s="36"/>
    </row>
    <row r="173" ht="15.75">
      <c r="D173" s="36"/>
    </row>
    <row r="174" ht="15.75">
      <c r="D174" s="36"/>
    </row>
    <row r="175" ht="15.75">
      <c r="D175" s="36"/>
    </row>
    <row r="176" ht="15.75">
      <c r="D176" s="36"/>
    </row>
    <row r="177" ht="15.75">
      <c r="D177" s="36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131" customFormat="1" ht="14.25">
      <c r="A248" s="31"/>
      <c r="C248" s="132"/>
    </row>
    <row r="249" spans="1:3" s="133" customFormat="1" ht="12.75">
      <c r="A249" s="31"/>
      <c r="C249" s="134"/>
    </row>
    <row r="250" spans="1:3" s="131" customFormat="1" ht="14.25">
      <c r="A250" s="31"/>
      <c r="C250" s="132"/>
    </row>
    <row r="251" spans="1:3" s="131" customFormat="1" ht="14.25">
      <c r="A251" s="31"/>
      <c r="C251" s="132"/>
    </row>
    <row r="252" spans="1:3" s="131" customFormat="1" ht="14.25">
      <c r="A252" s="31"/>
      <c r="C252" s="132"/>
    </row>
    <row r="253" spans="1:3" s="131" customFormat="1" ht="14.25">
      <c r="A253" s="31"/>
      <c r="C253" s="132"/>
    </row>
    <row r="254" spans="1:3" s="131" customFormat="1" ht="14.25">
      <c r="A254" s="31"/>
      <c r="C254" s="132"/>
    </row>
    <row r="255" spans="1:3" s="131" customFormat="1" ht="14.25">
      <c r="A255" s="31"/>
      <c r="C255" s="132"/>
    </row>
    <row r="256" spans="1:3" s="131" customFormat="1" ht="14.25">
      <c r="A256" s="31"/>
      <c r="C256" s="132"/>
    </row>
    <row r="257" spans="1:3" s="131" customFormat="1" ht="14.25">
      <c r="A257" s="31"/>
      <c r="C257" s="132"/>
    </row>
    <row r="258" spans="1:3" s="131" customFormat="1" ht="14.25">
      <c r="A258" s="31"/>
      <c r="C258" s="132"/>
    </row>
    <row r="259" spans="1:3" s="131" customFormat="1" ht="14.25">
      <c r="A259" s="31"/>
      <c r="C259" s="132"/>
    </row>
    <row r="260" spans="1:3" s="131" customFormat="1" ht="14.25">
      <c r="A260" s="31"/>
      <c r="C260" s="132"/>
    </row>
    <row r="261" spans="1:3" s="131" customFormat="1" ht="14.25">
      <c r="A261" s="31"/>
      <c r="C261" s="132"/>
    </row>
    <row r="262" spans="1:3" s="131" customFormat="1" ht="14.25">
      <c r="A262" s="31"/>
      <c r="C262" s="132"/>
    </row>
    <row r="263" spans="1:3" s="131" customFormat="1" ht="14.25">
      <c r="A263" s="31"/>
      <c r="C263" s="132"/>
    </row>
    <row r="264" spans="1:3" s="131" customFormat="1" ht="14.25">
      <c r="A264" s="31"/>
      <c r="C264" s="132"/>
    </row>
    <row r="265" spans="1:3" s="131" customFormat="1" ht="14.25">
      <c r="A265" s="31"/>
      <c r="C265" s="132"/>
    </row>
    <row r="266" spans="1:3" s="131" customFormat="1" ht="14.25">
      <c r="A266" s="31"/>
      <c r="C266" s="132"/>
    </row>
    <row r="267" spans="1:3" s="131" customFormat="1" ht="14.25">
      <c r="A267" s="31"/>
      <c r="C267" s="132"/>
    </row>
    <row r="268" spans="1:3" s="131" customFormat="1" ht="14.25">
      <c r="A268" s="31"/>
      <c r="C268" s="132"/>
    </row>
    <row r="269" spans="1:3" s="131" customFormat="1" ht="14.25">
      <c r="A269" s="31"/>
      <c r="C269" s="132"/>
    </row>
    <row r="270" spans="1:3" s="131" customFormat="1" ht="14.25">
      <c r="A270" s="31"/>
      <c r="C270" s="132"/>
    </row>
    <row r="271" spans="1:3" s="131" customFormat="1" ht="14.25">
      <c r="A271" s="31"/>
      <c r="C271" s="132"/>
    </row>
    <row r="272" spans="1:3" s="131" customFormat="1" ht="14.25">
      <c r="A272" s="31"/>
      <c r="C272" s="132"/>
    </row>
    <row r="273" spans="1:3" s="131" customFormat="1" ht="14.25">
      <c r="A273" s="31"/>
      <c r="C273" s="132"/>
    </row>
    <row r="274" spans="1:3" s="131" customFormat="1" ht="14.25">
      <c r="A274" s="31"/>
      <c r="C274" s="132"/>
    </row>
    <row r="275" spans="1:3" s="131" customFormat="1" ht="14.25">
      <c r="A275" s="31"/>
      <c r="C275" s="132"/>
    </row>
    <row r="276" spans="1:3" s="131" customFormat="1" ht="14.25">
      <c r="A276" s="31"/>
      <c r="C276" s="132"/>
    </row>
    <row r="277" spans="1:3" s="131" customFormat="1" ht="14.25">
      <c r="A277" s="31"/>
      <c r="C277" s="132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131" customFormat="1" ht="14.25">
      <c r="A302" s="31"/>
      <c r="C302" s="132"/>
    </row>
    <row r="303" spans="1:3" s="133" customFormat="1" ht="12.75">
      <c r="A303" s="31"/>
      <c r="C303" s="134"/>
    </row>
    <row r="304" spans="1:3" s="131" customFormat="1" ht="14.25">
      <c r="A304" s="31"/>
      <c r="C304" s="132"/>
    </row>
    <row r="305" spans="1:3" s="131" customFormat="1" ht="14.25">
      <c r="A305" s="31"/>
      <c r="C305" s="132"/>
    </row>
    <row r="306" spans="1:3" s="131" customFormat="1" ht="14.25">
      <c r="A306" s="31"/>
      <c r="C306" s="132"/>
    </row>
    <row r="307" spans="1:3" s="131" customFormat="1" ht="14.25">
      <c r="A307" s="31"/>
      <c r="C307" s="132"/>
    </row>
    <row r="308" spans="1:3" s="131" customFormat="1" ht="14.25">
      <c r="A308" s="31"/>
      <c r="C308" s="132"/>
    </row>
    <row r="309" spans="1:3" s="131" customFormat="1" ht="14.25">
      <c r="A309" s="31"/>
      <c r="C309" s="132"/>
    </row>
    <row r="310" spans="1:3" s="131" customFormat="1" ht="14.25">
      <c r="A310" s="31"/>
      <c r="C310" s="132"/>
    </row>
    <row r="311" spans="1:3" s="131" customFormat="1" ht="14.25">
      <c r="A311" s="31"/>
      <c r="C311" s="132"/>
    </row>
    <row r="312" spans="1:3" s="131" customFormat="1" ht="14.25">
      <c r="A312" s="31"/>
      <c r="C312" s="132"/>
    </row>
    <row r="313" spans="1:3" s="131" customFormat="1" ht="14.25">
      <c r="A313" s="31"/>
      <c r="C313" s="132"/>
    </row>
    <row r="314" spans="1:3" s="131" customFormat="1" ht="14.25">
      <c r="A314" s="31"/>
      <c r="C314" s="132"/>
    </row>
    <row r="315" spans="1:3" s="131" customFormat="1" ht="14.25">
      <c r="A315" s="31"/>
      <c r="C315" s="132"/>
    </row>
    <row r="316" spans="1:3" s="131" customFormat="1" ht="14.25">
      <c r="A316" s="31"/>
      <c r="C316" s="132"/>
    </row>
    <row r="317" spans="1:3" s="131" customFormat="1" ht="14.25">
      <c r="A317" s="31"/>
      <c r="C317" s="132"/>
    </row>
    <row r="318" spans="1:3" s="131" customFormat="1" ht="14.25">
      <c r="A318" s="31"/>
      <c r="C318" s="132"/>
    </row>
    <row r="319" spans="1:3" s="131" customFormat="1" ht="14.25">
      <c r="A319" s="31"/>
      <c r="C319" s="132"/>
    </row>
    <row r="320" spans="1:3" s="131" customFormat="1" ht="14.25">
      <c r="A320" s="31"/>
      <c r="C320" s="132"/>
    </row>
    <row r="321" spans="1:3" s="131" customFormat="1" ht="14.25">
      <c r="A321" s="31"/>
      <c r="C321" s="132"/>
    </row>
    <row r="322" spans="1:3" s="131" customFormat="1" ht="14.25">
      <c r="A322" s="31"/>
      <c r="C322" s="132"/>
    </row>
    <row r="323" spans="1:3" s="131" customFormat="1" ht="14.25">
      <c r="A323" s="31"/>
      <c r="C323" s="132"/>
    </row>
    <row r="324" spans="1:3" s="131" customFormat="1" ht="14.25">
      <c r="A324" s="31"/>
      <c r="C324" s="132"/>
    </row>
    <row r="325" spans="1:3" s="131" customFormat="1" ht="14.25">
      <c r="A325" s="31"/>
      <c r="C325" s="132"/>
    </row>
    <row r="326" spans="1:3" s="131" customFormat="1" ht="14.25">
      <c r="A326" s="31"/>
      <c r="C326" s="132"/>
    </row>
    <row r="327" spans="1:3" s="131" customFormat="1" ht="14.25">
      <c r="A327" s="31"/>
      <c r="C327" s="132"/>
    </row>
    <row r="328" spans="1:3" s="131" customFormat="1" ht="14.25">
      <c r="A328" s="31"/>
      <c r="C328" s="132"/>
    </row>
    <row r="329" spans="1:3" s="131" customFormat="1" ht="14.25">
      <c r="A329" s="31"/>
      <c r="C329" s="132"/>
    </row>
    <row r="330" spans="1:3" s="131" customFormat="1" ht="14.25">
      <c r="A330" s="31"/>
      <c r="C330" s="132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131" customFormat="1" ht="14.25">
      <c r="A357" s="31"/>
      <c r="C357" s="132"/>
    </row>
    <row r="358" spans="1:3" s="133" customFormat="1" ht="12.75">
      <c r="A358" s="31"/>
      <c r="C358" s="134"/>
    </row>
    <row r="359" spans="1:3" s="131" customFormat="1" ht="14.25">
      <c r="A359" s="31"/>
      <c r="C359" s="132"/>
    </row>
    <row r="360" spans="1:3" s="131" customFormat="1" ht="14.25">
      <c r="A360" s="31"/>
      <c r="C360" s="132"/>
    </row>
    <row r="361" spans="1:3" s="131" customFormat="1" ht="14.25">
      <c r="A361" s="31"/>
      <c r="C361" s="132"/>
    </row>
    <row r="362" spans="1:3" s="131" customFormat="1" ht="14.25">
      <c r="A362" s="31"/>
      <c r="C362" s="132"/>
    </row>
    <row r="363" spans="1:3" s="131" customFormat="1" ht="14.25">
      <c r="A363" s="31"/>
      <c r="C363" s="132"/>
    </row>
    <row r="364" spans="1:3" s="131" customFormat="1" ht="14.25">
      <c r="A364" s="31"/>
      <c r="C364" s="132"/>
    </row>
    <row r="365" spans="1:3" s="131" customFormat="1" ht="14.25">
      <c r="A365" s="31"/>
      <c r="C365" s="132"/>
    </row>
    <row r="366" spans="1:3" s="131" customFormat="1" ht="14.25">
      <c r="A366" s="31"/>
      <c r="C366" s="132"/>
    </row>
    <row r="367" spans="1:3" s="131" customFormat="1" ht="14.25">
      <c r="A367" s="31"/>
      <c r="C367" s="132"/>
    </row>
    <row r="368" spans="1:3" s="131" customFormat="1" ht="14.25">
      <c r="A368" s="31"/>
      <c r="C368" s="132"/>
    </row>
    <row r="369" spans="1:3" s="131" customFormat="1" ht="14.25">
      <c r="A369" s="31"/>
      <c r="C369" s="132"/>
    </row>
    <row r="370" spans="1:3" s="131" customFormat="1" ht="14.25">
      <c r="A370" s="31"/>
      <c r="C370" s="132"/>
    </row>
    <row r="371" spans="1:3" s="131" customFormat="1" ht="14.25">
      <c r="A371" s="31"/>
      <c r="C371" s="132"/>
    </row>
    <row r="372" spans="1:3" s="131" customFormat="1" ht="14.25">
      <c r="A372" s="31"/>
      <c r="C372" s="132"/>
    </row>
    <row r="373" spans="1:3" s="131" customFormat="1" ht="14.25">
      <c r="A373" s="31"/>
      <c r="C373" s="132"/>
    </row>
    <row r="374" spans="1:3" s="131" customFormat="1" ht="14.25">
      <c r="A374" s="31"/>
      <c r="C374" s="132"/>
    </row>
    <row r="375" spans="1:3" s="131" customFormat="1" ht="14.25">
      <c r="A375" s="31"/>
      <c r="C375" s="132"/>
    </row>
    <row r="376" spans="1:3" s="131" customFormat="1" ht="14.25">
      <c r="A376" s="31"/>
      <c r="C376" s="132"/>
    </row>
    <row r="377" spans="1:3" s="131" customFormat="1" ht="14.25">
      <c r="A377" s="31"/>
      <c r="C377" s="132"/>
    </row>
    <row r="378" spans="1:3" s="131" customFormat="1" ht="14.25">
      <c r="A378" s="31"/>
      <c r="C378" s="132"/>
    </row>
    <row r="379" spans="1:3" s="131" customFormat="1" ht="14.25">
      <c r="A379" s="31"/>
      <c r="C379" s="132"/>
    </row>
    <row r="380" spans="1:3" s="131" customFormat="1" ht="14.25">
      <c r="A380" s="31"/>
      <c r="C380" s="132"/>
    </row>
    <row r="381" spans="1:3" s="131" customFormat="1" ht="14.25">
      <c r="A381" s="31"/>
      <c r="C381" s="132"/>
    </row>
    <row r="382" spans="1:3" s="131" customFormat="1" ht="14.25">
      <c r="A382" s="31"/>
      <c r="C382" s="132"/>
    </row>
    <row r="383" spans="1:3" s="131" customFormat="1" ht="14.25">
      <c r="A383" s="31"/>
      <c r="C383" s="132"/>
    </row>
    <row r="384" spans="1:3" s="131" customFormat="1" ht="14.25">
      <c r="A384" s="31"/>
      <c r="C384" s="132"/>
    </row>
    <row r="385" spans="1:3" s="131" customFormat="1" ht="14.25">
      <c r="A385" s="31"/>
      <c r="C385" s="132"/>
    </row>
    <row r="386" spans="1:3" s="131" customFormat="1" ht="14.25">
      <c r="A386" s="31"/>
      <c r="C386" s="132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131" customFormat="1" ht="14.25">
      <c r="A411" s="31"/>
      <c r="C411" s="132"/>
    </row>
    <row r="412" spans="1:3" s="131" customFormat="1" ht="14.25">
      <c r="A412" s="31"/>
      <c r="C412" s="132"/>
    </row>
    <row r="413" spans="1:3" s="131" customFormat="1" ht="14.25">
      <c r="A413" s="31"/>
      <c r="C413" s="132"/>
    </row>
    <row r="414" spans="1:3" s="131" customFormat="1" ht="14.25">
      <c r="A414" s="31"/>
      <c r="C414" s="132"/>
    </row>
    <row r="415" spans="1:3" s="131" customFormat="1" ht="14.25">
      <c r="A415" s="31"/>
      <c r="C415" s="132"/>
    </row>
    <row r="416" spans="1:3" s="131" customFormat="1" ht="14.25">
      <c r="A416" s="31"/>
      <c r="C416" s="132"/>
    </row>
    <row r="417" spans="1:3" s="131" customFormat="1" ht="14.25">
      <c r="A417" s="31"/>
      <c r="C417" s="132"/>
    </row>
    <row r="418" spans="1:3" s="131" customFormat="1" ht="14.25">
      <c r="A418" s="31"/>
      <c r="C418" s="132"/>
    </row>
    <row r="419" spans="1:3" s="131" customFormat="1" ht="14.25">
      <c r="A419" s="31"/>
      <c r="C419" s="132"/>
    </row>
    <row r="420" spans="1:3" s="131" customFormat="1" ht="14.25">
      <c r="A420" s="31"/>
      <c r="C420" s="132"/>
    </row>
    <row r="421" spans="1:3" s="131" customFormat="1" ht="14.25">
      <c r="A421" s="31"/>
      <c r="C421" s="132"/>
    </row>
    <row r="422" spans="1:3" s="131" customFormat="1" ht="14.25">
      <c r="A422" s="31"/>
      <c r="C422" s="132"/>
    </row>
    <row r="423" spans="1:3" s="131" customFormat="1" ht="14.25">
      <c r="A423" s="31"/>
      <c r="C423" s="132"/>
    </row>
    <row r="424" spans="1:3" s="131" customFormat="1" ht="14.25">
      <c r="A424" s="31"/>
      <c r="C424" s="132"/>
    </row>
    <row r="425" spans="1:3" s="131" customFormat="1" ht="14.25">
      <c r="A425" s="31"/>
      <c r="C425" s="132"/>
    </row>
    <row r="426" spans="1:3" s="131" customFormat="1" ht="14.25">
      <c r="A426" s="31"/>
      <c r="C426" s="132"/>
    </row>
    <row r="427" spans="1:3" s="131" customFormat="1" ht="14.25">
      <c r="A427" s="31"/>
      <c r="C427" s="132"/>
    </row>
    <row r="428" spans="1:3" s="131" customFormat="1" ht="14.25">
      <c r="A428" s="31"/>
      <c r="C428" s="132"/>
    </row>
    <row r="429" spans="1:3" s="131" customFormat="1" ht="14.25">
      <c r="A429" s="31"/>
      <c r="C429" s="132"/>
    </row>
    <row r="430" spans="1:3" s="131" customFormat="1" ht="14.25">
      <c r="A430" s="31"/>
      <c r="C430" s="132"/>
    </row>
    <row r="431" spans="1:3" s="131" customFormat="1" ht="14.25">
      <c r="A431" s="31"/>
      <c r="C431" s="132"/>
    </row>
    <row r="432" spans="1:3" s="131" customFormat="1" ht="14.25">
      <c r="A432" s="31"/>
      <c r="C432" s="132"/>
    </row>
    <row r="433" spans="1:3" s="131" customFormat="1" ht="14.25">
      <c r="A433" s="31"/>
      <c r="C433" s="132"/>
    </row>
    <row r="434" spans="1:3" s="131" customFormat="1" ht="14.25">
      <c r="A434" s="31"/>
      <c r="C434" s="132"/>
    </row>
    <row r="435" spans="1:3" s="131" customFormat="1" ht="14.25">
      <c r="A435" s="31"/>
      <c r="C435" s="132"/>
    </row>
    <row r="436" spans="1:3" s="131" customFormat="1" ht="14.25">
      <c r="A436" s="31"/>
      <c r="C436" s="132"/>
    </row>
    <row r="437" spans="1:3" s="131" customFormat="1" ht="14.25">
      <c r="A437" s="31"/>
      <c r="C437" s="132"/>
    </row>
    <row r="438" spans="1:3" s="131" customFormat="1" ht="14.25">
      <c r="A438" s="31"/>
      <c r="C438" s="132"/>
    </row>
    <row r="439" spans="1:3" s="131" customFormat="1" ht="14.25">
      <c r="A439" s="31"/>
      <c r="C439" s="132"/>
    </row>
    <row r="440" spans="1:3" s="131" customFormat="1" ht="9" customHeight="1">
      <c r="A440" s="31"/>
      <c r="C440" s="132"/>
    </row>
    <row r="442" ht="8.25" customHeight="1"/>
    <row r="443" ht="16.5" customHeight="1"/>
  </sheetData>
  <sheetProtection/>
  <mergeCells count="2">
    <mergeCell ref="E41:H41"/>
    <mergeCell ref="E42:H42"/>
  </mergeCells>
  <conditionalFormatting sqref="E10:H14">
    <cfRule type="cellIs" priority="1" dxfId="12" operator="between" stopIfTrue="1">
      <formula>-1000000000000</formula>
      <formula>1000000000000</formula>
    </cfRule>
    <cfRule type="cellIs" priority="2" dxfId="12" operator="equal" stopIfTrue="1">
      <formula>"M"</formula>
    </cfRule>
    <cfRule type="cellIs" priority="3" dxfId="12" operator="equal" stopIfTrue="1">
      <formula>"L"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zoomScale="70" zoomScaleNormal="70" zoomScalePageLayoutView="0" workbookViewId="0" topLeftCell="D1">
      <selection activeCell="D11" sqref="D11:G48"/>
    </sheetView>
  </sheetViews>
  <sheetFormatPr defaultColWidth="12.57421875" defaultRowHeight="12.75"/>
  <cols>
    <col min="1" max="1" width="31.421875" style="31" hidden="1" customWidth="1"/>
    <col min="2" max="2" width="12.57421875" style="136" customWidth="1"/>
    <col min="3" max="3" width="89.00390625" style="183" customWidth="1"/>
    <col min="4" max="7" width="16.57421875" style="32" customWidth="1"/>
    <col min="8" max="8" width="84.0039062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C1" s="137" t="s">
        <v>422</v>
      </c>
      <c r="D1" s="34"/>
      <c r="K1" s="36"/>
    </row>
    <row r="2" spans="1:10" ht="11.25" customHeight="1" thickBot="1">
      <c r="A2" s="135"/>
      <c r="C2" s="138"/>
      <c r="D2" s="139"/>
      <c r="J2" s="36"/>
    </row>
    <row r="3" spans="1:10" ht="16.5" thickTop="1">
      <c r="A3" s="140"/>
      <c r="B3" s="141"/>
      <c r="C3" s="142"/>
      <c r="D3" s="143"/>
      <c r="E3" s="144"/>
      <c r="F3" s="144"/>
      <c r="G3" s="144"/>
      <c r="H3" s="144"/>
      <c r="I3" s="145"/>
      <c r="J3" s="36"/>
    </row>
    <row r="4" spans="1:14" ht="15.75">
      <c r="A4" s="146"/>
      <c r="B4" s="147"/>
      <c r="C4" s="46" t="str">
        <f>'Titulní stránka'!E13</f>
        <v>Členská země: Česká republika</v>
      </c>
      <c r="D4" s="436" t="s">
        <v>298</v>
      </c>
      <c r="E4" s="437"/>
      <c r="F4" s="437"/>
      <c r="G4" s="438"/>
      <c r="H4" s="149"/>
      <c r="I4" s="151"/>
      <c r="N4" s="36"/>
    </row>
    <row r="5" spans="1:14" ht="15.75">
      <c r="A5" s="146"/>
      <c r="B5" s="147"/>
      <c r="C5" s="53" t="s">
        <v>296</v>
      </c>
      <c r="D5" s="55">
        <v>2008</v>
      </c>
      <c r="E5" s="55">
        <v>2009</v>
      </c>
      <c r="F5" s="55">
        <v>2010</v>
      </c>
      <c r="G5" s="55">
        <v>2011</v>
      </c>
      <c r="H5" s="152"/>
      <c r="I5" s="151"/>
      <c r="N5" s="36"/>
    </row>
    <row r="6" spans="1:14" ht="15.75">
      <c r="A6" s="146"/>
      <c r="B6" s="147"/>
      <c r="C6" s="46" t="str">
        <f>'Titulní stránka'!E14</f>
        <v>Datum: 27/09/2012</v>
      </c>
      <c r="D6" s="153"/>
      <c r="E6" s="153"/>
      <c r="F6" s="153"/>
      <c r="G6" s="154"/>
      <c r="H6" s="155"/>
      <c r="I6" s="151"/>
      <c r="N6" s="36"/>
    </row>
    <row r="7" spans="1:14" ht="10.5" customHeight="1" thickBot="1">
      <c r="A7" s="146"/>
      <c r="B7" s="147"/>
      <c r="C7" s="156"/>
      <c r="D7" s="157"/>
      <c r="E7" s="157"/>
      <c r="F7" s="157"/>
      <c r="G7" s="158"/>
      <c r="H7" s="70"/>
      <c r="I7" s="151"/>
      <c r="N7" s="36"/>
    </row>
    <row r="8" spans="1:14" ht="17.25" thickBot="1" thickTop="1">
      <c r="A8" s="146" t="s">
        <v>39</v>
      </c>
      <c r="B8" s="147"/>
      <c r="C8" s="204" t="s">
        <v>325</v>
      </c>
      <c r="D8" s="294">
        <v>-9034</v>
      </c>
      <c r="E8" s="295">
        <v>-185717</v>
      </c>
      <c r="F8" s="295">
        <v>-150266</v>
      </c>
      <c r="G8" s="296">
        <v>-150524</v>
      </c>
      <c r="H8" s="159"/>
      <c r="I8" s="160"/>
      <c r="N8" s="36"/>
    </row>
    <row r="9" spans="1:14" ht="16.5" thickTop="1">
      <c r="A9" s="146"/>
      <c r="B9" s="147"/>
      <c r="C9" s="206" t="s">
        <v>327</v>
      </c>
      <c r="D9" s="312" t="s">
        <v>326</v>
      </c>
      <c r="E9" s="312" t="s">
        <v>326</v>
      </c>
      <c r="F9" s="312" t="s">
        <v>326</v>
      </c>
      <c r="G9" s="312" t="s">
        <v>326</v>
      </c>
      <c r="H9" s="161"/>
      <c r="I9" s="162"/>
      <c r="N9" s="36"/>
    </row>
    <row r="10" spans="1:14" ht="11.25" customHeight="1">
      <c r="A10" s="146"/>
      <c r="B10" s="147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40</v>
      </c>
      <c r="B11" s="147"/>
      <c r="C11" s="316" t="s">
        <v>328</v>
      </c>
      <c r="D11" s="315">
        <v>4020</v>
      </c>
      <c r="E11" s="315">
        <v>2588</v>
      </c>
      <c r="F11" s="315">
        <v>1921</v>
      </c>
      <c r="G11" s="315">
        <v>9299</v>
      </c>
      <c r="H11" s="164"/>
      <c r="I11" s="162"/>
      <c r="N11" s="36"/>
    </row>
    <row r="12" spans="1:14" ht="15.75">
      <c r="A12" s="146" t="s">
        <v>41</v>
      </c>
      <c r="B12" s="147"/>
      <c r="C12" s="317" t="s">
        <v>329</v>
      </c>
      <c r="D12" s="315">
        <v>1696</v>
      </c>
      <c r="E12" s="315">
        <v>1281</v>
      </c>
      <c r="F12" s="315">
        <v>1051</v>
      </c>
      <c r="G12" s="315">
        <v>7830</v>
      </c>
      <c r="H12" s="164" t="s">
        <v>42</v>
      </c>
      <c r="I12" s="162"/>
      <c r="N12" s="36"/>
    </row>
    <row r="13" spans="1:14" ht="15.75">
      <c r="A13" s="146" t="s">
        <v>43</v>
      </c>
      <c r="B13" s="147"/>
      <c r="C13" s="318" t="s">
        <v>330</v>
      </c>
      <c r="D13" s="315">
        <v>-2332</v>
      </c>
      <c r="E13" s="315">
        <v>-2518</v>
      </c>
      <c r="F13" s="315">
        <v>-2062</v>
      </c>
      <c r="G13" s="315">
        <v>-1427</v>
      </c>
      <c r="H13" s="164"/>
      <c r="I13" s="162"/>
      <c r="N13" s="36"/>
    </row>
    <row r="14" spans="1:14" ht="15.75">
      <c r="A14" s="146" t="s">
        <v>44</v>
      </c>
      <c r="B14" s="147"/>
      <c r="C14" s="318" t="s">
        <v>331</v>
      </c>
      <c r="D14" s="315">
        <v>168</v>
      </c>
      <c r="E14" s="315">
        <v>15</v>
      </c>
      <c r="F14" s="315">
        <v>0</v>
      </c>
      <c r="G14" s="315">
        <v>0</v>
      </c>
      <c r="H14" s="164"/>
      <c r="I14" s="162"/>
      <c r="N14" s="36"/>
    </row>
    <row r="15" spans="1:14" ht="15.75">
      <c r="A15" s="146" t="s">
        <v>45</v>
      </c>
      <c r="B15" s="147"/>
      <c r="C15" s="318" t="s">
        <v>332</v>
      </c>
      <c r="D15" s="315">
        <v>-36</v>
      </c>
      <c r="E15" s="315">
        <v>-1041</v>
      </c>
      <c r="F15" s="315">
        <v>-29</v>
      </c>
      <c r="G15" s="315">
        <v>-55</v>
      </c>
      <c r="H15" s="164"/>
      <c r="I15" s="162"/>
      <c r="N15" s="36"/>
    </row>
    <row r="16" spans="1:14" ht="15.75">
      <c r="A16" s="146" t="s">
        <v>46</v>
      </c>
      <c r="B16" s="107"/>
      <c r="C16" s="318" t="s">
        <v>333</v>
      </c>
      <c r="D16" s="315">
        <v>4524</v>
      </c>
      <c r="E16" s="315">
        <v>4851</v>
      </c>
      <c r="F16" s="315">
        <v>2961</v>
      </c>
      <c r="G16" s="315">
        <v>2951</v>
      </c>
      <c r="H16" s="164"/>
      <c r="I16" s="162"/>
      <c r="N16" s="36"/>
    </row>
    <row r="17" spans="1:14" ht="15.75">
      <c r="A17" s="165" t="s">
        <v>47</v>
      </c>
      <c r="B17" s="107"/>
      <c r="C17" s="319" t="s">
        <v>425</v>
      </c>
      <c r="D17" s="315">
        <v>4419</v>
      </c>
      <c r="E17" s="315">
        <v>4994</v>
      </c>
      <c r="F17" s="315">
        <v>3684</v>
      </c>
      <c r="G17" s="315">
        <v>3481</v>
      </c>
      <c r="H17" s="164" t="s">
        <v>335</v>
      </c>
      <c r="I17" s="162"/>
      <c r="N17" s="36"/>
    </row>
    <row r="18" spans="1:14" ht="15.75">
      <c r="A18" s="146" t="s">
        <v>269</v>
      </c>
      <c r="B18" s="107"/>
      <c r="C18" s="320" t="s">
        <v>334</v>
      </c>
      <c r="D18" s="321"/>
      <c r="E18" s="321"/>
      <c r="F18" s="321"/>
      <c r="G18" s="321"/>
      <c r="H18" s="285"/>
      <c r="I18" s="162"/>
      <c r="N18" s="36"/>
    </row>
    <row r="19" spans="1:14" ht="15.75">
      <c r="A19" s="146" t="s">
        <v>48</v>
      </c>
      <c r="B19" s="107"/>
      <c r="C19" s="320"/>
      <c r="D19" s="321"/>
      <c r="E19" s="321"/>
      <c r="F19" s="321"/>
      <c r="G19" s="321"/>
      <c r="H19" s="285"/>
      <c r="I19" s="162"/>
      <c r="N19" s="36"/>
    </row>
    <row r="20" spans="1:14" ht="15.75">
      <c r="A20" s="146"/>
      <c r="B20" s="107"/>
      <c r="C20" s="167"/>
      <c r="D20" s="323"/>
      <c r="E20" s="324"/>
      <c r="F20" s="324"/>
      <c r="G20" s="325"/>
      <c r="H20" s="164"/>
      <c r="I20" s="162"/>
      <c r="N20" s="36"/>
    </row>
    <row r="21" spans="1:14" ht="15.75">
      <c r="A21" s="165" t="s">
        <v>49</v>
      </c>
      <c r="B21" s="276"/>
      <c r="C21" s="316" t="s">
        <v>365</v>
      </c>
      <c r="D21" s="315">
        <v>1112</v>
      </c>
      <c r="E21" s="315">
        <v>1265</v>
      </c>
      <c r="F21" s="315">
        <v>261</v>
      </c>
      <c r="G21" s="315">
        <f>SUM(G22:G26)</f>
        <v>1505</v>
      </c>
      <c r="H21" s="164"/>
      <c r="I21" s="162"/>
      <c r="N21" s="36"/>
    </row>
    <row r="22" spans="1:14" ht="15.75">
      <c r="A22" s="165" t="s">
        <v>50</v>
      </c>
      <c r="B22" s="44"/>
      <c r="C22" s="320" t="s">
        <v>334</v>
      </c>
      <c r="D22" s="321">
        <v>-787</v>
      </c>
      <c r="E22" s="321">
        <v>399</v>
      </c>
      <c r="F22" s="321">
        <v>514</v>
      </c>
      <c r="G22" s="321">
        <v>561</v>
      </c>
      <c r="H22" s="285" t="s">
        <v>336</v>
      </c>
      <c r="I22" s="162"/>
      <c r="N22" s="36"/>
    </row>
    <row r="23" spans="1:14" ht="15.75">
      <c r="A23" s="165"/>
      <c r="B23" s="44"/>
      <c r="C23" s="320"/>
      <c r="D23" s="321">
        <v>-413</v>
      </c>
      <c r="E23" s="321">
        <v>-2586</v>
      </c>
      <c r="F23" s="321">
        <v>-3355</v>
      </c>
      <c r="G23" s="321">
        <v>-567</v>
      </c>
      <c r="H23" s="285" t="s">
        <v>337</v>
      </c>
      <c r="I23" s="162"/>
      <c r="N23" s="36"/>
    </row>
    <row r="24" spans="1:14" ht="15.75">
      <c r="A24" s="165"/>
      <c r="B24" s="44"/>
      <c r="C24" s="320"/>
      <c r="D24" s="321">
        <v>1524</v>
      </c>
      <c r="E24" s="321">
        <v>3140</v>
      </c>
      <c r="F24" s="321">
        <v>2317</v>
      </c>
      <c r="G24" s="321">
        <v>1453</v>
      </c>
      <c r="H24" s="285" t="s">
        <v>338</v>
      </c>
      <c r="I24" s="162"/>
      <c r="N24" s="36"/>
    </row>
    <row r="25" spans="1:14" ht="15.75">
      <c r="A25" s="165" t="s">
        <v>270</v>
      </c>
      <c r="B25" s="44"/>
      <c r="C25" s="320"/>
      <c r="D25" s="321">
        <v>788</v>
      </c>
      <c r="E25" s="321">
        <v>312</v>
      </c>
      <c r="F25" s="321">
        <v>785</v>
      </c>
      <c r="G25" s="321">
        <v>58</v>
      </c>
      <c r="H25" s="285" t="s">
        <v>339</v>
      </c>
      <c r="I25" s="162"/>
      <c r="N25" s="36"/>
    </row>
    <row r="26" spans="1:14" ht="15.75">
      <c r="A26" s="146"/>
      <c r="B26" s="107"/>
      <c r="C26" s="167"/>
      <c r="D26" s="323"/>
      <c r="E26" s="324"/>
      <c r="F26" s="324"/>
      <c r="G26" s="325"/>
      <c r="H26" s="164"/>
      <c r="I26" s="162"/>
      <c r="N26" s="36"/>
    </row>
    <row r="27" spans="1:14" ht="15.75">
      <c r="A27" s="146" t="s">
        <v>51</v>
      </c>
      <c r="B27" s="107"/>
      <c r="C27" s="316" t="s">
        <v>341</v>
      </c>
      <c r="D27" s="315">
        <v>2734</v>
      </c>
      <c r="E27" s="315">
        <v>8</v>
      </c>
      <c r="F27" s="315">
        <v>-13114</v>
      </c>
      <c r="G27" s="315">
        <v>-5328</v>
      </c>
      <c r="H27" s="164"/>
      <c r="I27" s="162"/>
      <c r="N27" s="36"/>
    </row>
    <row r="28" spans="1:14" ht="15.75">
      <c r="A28" s="146"/>
      <c r="B28" s="107"/>
      <c r="C28" s="166"/>
      <c r="D28" s="323"/>
      <c r="E28" s="324"/>
      <c r="F28" s="324"/>
      <c r="G28" s="325"/>
      <c r="H28" s="164"/>
      <c r="I28" s="162"/>
      <c r="N28" s="36"/>
    </row>
    <row r="29" spans="1:14" ht="15.75">
      <c r="A29" s="146" t="s">
        <v>52</v>
      </c>
      <c r="B29" s="107"/>
      <c r="C29" s="316" t="s">
        <v>342</v>
      </c>
      <c r="D29" s="315">
        <v>-17936</v>
      </c>
      <c r="E29" s="315">
        <v>48913</v>
      </c>
      <c r="F29" s="315">
        <v>4822</v>
      </c>
      <c r="G29" s="315">
        <v>29478</v>
      </c>
      <c r="H29" s="164"/>
      <c r="I29" s="162"/>
      <c r="N29" s="36"/>
    </row>
    <row r="30" spans="1:14" ht="15.75">
      <c r="A30" s="146" t="s">
        <v>53</v>
      </c>
      <c r="B30" s="107"/>
      <c r="C30" s="320" t="s">
        <v>334</v>
      </c>
      <c r="D30" s="321"/>
      <c r="E30" s="321"/>
      <c r="F30" s="321"/>
      <c r="G30" s="321"/>
      <c r="H30" s="285"/>
      <c r="I30" s="162"/>
      <c r="N30" s="36"/>
    </row>
    <row r="31" spans="1:14" ht="15.75">
      <c r="A31" s="146" t="s">
        <v>54</v>
      </c>
      <c r="B31" s="107"/>
      <c r="C31" s="320"/>
      <c r="D31" s="321"/>
      <c r="E31" s="321"/>
      <c r="F31" s="321"/>
      <c r="G31" s="321"/>
      <c r="H31" s="285"/>
      <c r="I31" s="162"/>
      <c r="N31" s="36"/>
    </row>
    <row r="32" spans="1:14" ht="15.75">
      <c r="A32" s="146" t="s">
        <v>55</v>
      </c>
      <c r="B32" s="107"/>
      <c r="C32" s="316" t="s">
        <v>343</v>
      </c>
      <c r="D32" s="315">
        <v>471</v>
      </c>
      <c r="E32" s="315">
        <v>-744</v>
      </c>
      <c r="F32" s="315">
        <v>653</v>
      </c>
      <c r="G32" s="315">
        <v>-2812</v>
      </c>
      <c r="H32" s="164"/>
      <c r="I32" s="162"/>
      <c r="N32" s="36"/>
    </row>
    <row r="33" spans="1:14" ht="15.75">
      <c r="A33" s="146" t="s">
        <v>56</v>
      </c>
      <c r="B33" s="107"/>
      <c r="C33" s="320" t="s">
        <v>334</v>
      </c>
      <c r="D33" s="321"/>
      <c r="E33" s="321"/>
      <c r="F33" s="321"/>
      <c r="G33" s="321"/>
      <c r="H33" s="285"/>
      <c r="I33" s="162"/>
      <c r="N33" s="36"/>
    </row>
    <row r="34" spans="1:14" ht="15.75">
      <c r="A34" s="146" t="s">
        <v>271</v>
      </c>
      <c r="B34" s="107"/>
      <c r="C34" s="320"/>
      <c r="D34" s="321"/>
      <c r="E34" s="321"/>
      <c r="F34" s="321"/>
      <c r="G34" s="321"/>
      <c r="H34" s="285"/>
      <c r="I34" s="162"/>
      <c r="N34" s="36"/>
    </row>
    <row r="35" spans="2:14" ht="15.75">
      <c r="B35" s="107"/>
      <c r="C35" s="166"/>
      <c r="D35" s="323"/>
      <c r="E35" s="324"/>
      <c r="F35" s="324"/>
      <c r="G35" s="325"/>
      <c r="H35" s="164"/>
      <c r="I35" s="162"/>
      <c r="N35" s="36"/>
    </row>
    <row r="36" spans="1:14" ht="15.75">
      <c r="A36" s="165" t="s">
        <v>272</v>
      </c>
      <c r="B36" s="107"/>
      <c r="C36" s="316" t="s">
        <v>376</v>
      </c>
      <c r="D36" s="315">
        <v>22</v>
      </c>
      <c r="E36" s="315">
        <v>344</v>
      </c>
      <c r="F36" s="315">
        <v>86</v>
      </c>
      <c r="G36" s="315">
        <v>-998</v>
      </c>
      <c r="H36" s="164" t="s">
        <v>340</v>
      </c>
      <c r="I36" s="162"/>
      <c r="N36" s="36"/>
    </row>
    <row r="37" spans="1:14" ht="15.75">
      <c r="A37" s="146" t="s">
        <v>57</v>
      </c>
      <c r="B37" s="107"/>
      <c r="C37" s="316" t="s">
        <v>344</v>
      </c>
      <c r="D37" s="315">
        <v>-2630</v>
      </c>
      <c r="E37" s="315">
        <v>-6358</v>
      </c>
      <c r="F37" s="315">
        <v>412</v>
      </c>
      <c r="G37" s="315">
        <v>15336</v>
      </c>
      <c r="H37" s="164"/>
      <c r="I37" s="162"/>
      <c r="N37" s="36"/>
    </row>
    <row r="38" spans="1:14" ht="15.75">
      <c r="A38" s="146" t="s">
        <v>58</v>
      </c>
      <c r="B38" s="107"/>
      <c r="C38" s="320" t="s">
        <v>334</v>
      </c>
      <c r="D38" s="321"/>
      <c r="E38" s="321"/>
      <c r="F38" s="321"/>
      <c r="G38" s="321"/>
      <c r="H38" s="285"/>
      <c r="I38" s="162"/>
      <c r="N38" s="36"/>
    </row>
    <row r="39" spans="1:14" ht="15.75">
      <c r="A39" s="146" t="s">
        <v>59</v>
      </c>
      <c r="B39" s="107"/>
      <c r="C39" s="320"/>
      <c r="D39" s="321"/>
      <c r="E39" s="321"/>
      <c r="F39" s="321"/>
      <c r="G39" s="321"/>
      <c r="H39" s="285"/>
      <c r="I39" s="162"/>
      <c r="N39" s="36"/>
    </row>
    <row r="40" spans="1:14" ht="15.75">
      <c r="A40" s="146"/>
      <c r="B40" s="107"/>
      <c r="C40" s="166"/>
      <c r="D40" s="323"/>
      <c r="E40" s="324"/>
      <c r="F40" s="324"/>
      <c r="G40" s="325"/>
      <c r="H40" s="164"/>
      <c r="I40" s="162"/>
      <c r="N40" s="36"/>
    </row>
    <row r="41" spans="1:14" ht="15.75">
      <c r="A41" s="146" t="s">
        <v>60</v>
      </c>
      <c r="B41" s="107"/>
      <c r="C41" s="316" t="s">
        <v>345</v>
      </c>
      <c r="D41" s="315">
        <v>-69271</v>
      </c>
      <c r="E41" s="315">
        <v>-45915</v>
      </c>
      <c r="F41" s="315">
        <v>1577</v>
      </c>
      <c r="G41" s="315">
        <f>SUM(G42:G46)</f>
        <v>784</v>
      </c>
      <c r="H41" s="164"/>
      <c r="I41" s="162"/>
      <c r="N41" s="36"/>
    </row>
    <row r="42" spans="1:14" ht="15.75">
      <c r="A42" s="146" t="s">
        <v>273</v>
      </c>
      <c r="B42" s="147"/>
      <c r="C42" s="320" t="s">
        <v>334</v>
      </c>
      <c r="D42" s="321">
        <v>1437</v>
      </c>
      <c r="E42" s="321">
        <v>1501</v>
      </c>
      <c r="F42" s="321">
        <v>1569</v>
      </c>
      <c r="G42" s="321">
        <v>1521</v>
      </c>
      <c r="H42" s="285" t="s">
        <v>346</v>
      </c>
      <c r="I42" s="162"/>
      <c r="N42" s="36"/>
    </row>
    <row r="43" spans="1:14" ht="15.75">
      <c r="A43" s="146" t="s">
        <v>274</v>
      </c>
      <c r="B43" s="147"/>
      <c r="C43" s="320"/>
      <c r="D43" s="321">
        <v>-60525</v>
      </c>
      <c r="E43" s="321">
        <v>-41669</v>
      </c>
      <c r="F43" s="321">
        <v>-884</v>
      </c>
      <c r="G43" s="321">
        <v>-1478</v>
      </c>
      <c r="H43" s="285" t="s">
        <v>347</v>
      </c>
      <c r="I43" s="162"/>
      <c r="N43" s="36"/>
    </row>
    <row r="44" spans="1:14" ht="15.75">
      <c r="A44" s="146" t="s">
        <v>275</v>
      </c>
      <c r="B44" s="147"/>
      <c r="C44" s="320"/>
      <c r="D44" s="321">
        <v>1409</v>
      </c>
      <c r="E44" s="321">
        <v>1460</v>
      </c>
      <c r="F44" s="321">
        <v>1426</v>
      </c>
      <c r="G44" s="321">
        <v>0</v>
      </c>
      <c r="H44" s="285" t="s">
        <v>348</v>
      </c>
      <c r="I44" s="162"/>
      <c r="N44" s="36"/>
    </row>
    <row r="45" spans="1:14" ht="15.75">
      <c r="A45" s="146"/>
      <c r="B45" s="147"/>
      <c r="C45" s="320"/>
      <c r="D45" s="321">
        <v>-9970</v>
      </c>
      <c r="E45" s="321">
        <v>-4469</v>
      </c>
      <c r="F45" s="321">
        <v>668</v>
      </c>
      <c r="G45" s="321">
        <v>5707</v>
      </c>
      <c r="H45" s="285" t="s">
        <v>349</v>
      </c>
      <c r="I45" s="162"/>
      <c r="N45" s="36"/>
    </row>
    <row r="46" spans="1:14" ht="15.75">
      <c r="A46" s="146" t="s">
        <v>276</v>
      </c>
      <c r="B46" s="147"/>
      <c r="C46" s="320"/>
      <c r="D46" s="321">
        <v>-1622</v>
      </c>
      <c r="E46" s="321">
        <v>-2738</v>
      </c>
      <c r="F46" s="321">
        <v>-1202</v>
      </c>
      <c r="G46" s="321">
        <v>-4966</v>
      </c>
      <c r="H46" s="285" t="s">
        <v>350</v>
      </c>
      <c r="I46" s="162"/>
      <c r="N46" s="36"/>
    </row>
    <row r="47" spans="1:14" ht="16.5" thickBot="1">
      <c r="A47" s="169"/>
      <c r="B47" s="147"/>
      <c r="C47" s="166"/>
      <c r="D47" s="323"/>
      <c r="E47" s="324"/>
      <c r="F47" s="324"/>
      <c r="G47" s="325"/>
      <c r="H47" s="164"/>
      <c r="I47" s="162"/>
      <c r="N47" s="36"/>
    </row>
    <row r="48" spans="1:14" ht="17.25" thickBot="1" thickTop="1">
      <c r="A48" s="146" t="s">
        <v>61</v>
      </c>
      <c r="B48" s="147"/>
      <c r="C48" s="170" t="s">
        <v>351</v>
      </c>
      <c r="D48" s="274">
        <v>-90512</v>
      </c>
      <c r="E48" s="274">
        <v>-185616</v>
      </c>
      <c r="F48" s="274">
        <v>-153648</v>
      </c>
      <c r="G48" s="275">
        <v>-103260</v>
      </c>
      <c r="H48" s="171"/>
      <c r="I48" s="160"/>
      <c r="N48" s="36"/>
    </row>
    <row r="49" spans="1:10" ht="16.5" thickTop="1">
      <c r="A49" s="172"/>
      <c r="B49" s="147"/>
      <c r="C49" s="173" t="s">
        <v>352</v>
      </c>
      <c r="D49" s="31"/>
      <c r="E49" s="31"/>
      <c r="F49" s="31"/>
      <c r="G49" s="135"/>
      <c r="H49" s="31"/>
      <c r="I49" s="162"/>
      <c r="J49" s="36"/>
    </row>
    <row r="50" spans="1:10" ht="9" customHeight="1">
      <c r="A50" s="172"/>
      <c r="B50" s="147"/>
      <c r="C50" s="174"/>
      <c r="D50" s="31"/>
      <c r="E50" s="31"/>
      <c r="F50" s="31"/>
      <c r="G50" s="31"/>
      <c r="H50" s="31"/>
      <c r="I50" s="162"/>
      <c r="J50" s="36"/>
    </row>
    <row r="51" spans="1:10" s="177" customFormat="1" ht="15.75">
      <c r="A51" s="172"/>
      <c r="B51" s="175"/>
      <c r="C51" s="176" t="s">
        <v>353</v>
      </c>
      <c r="E51" s="31"/>
      <c r="F51" s="31"/>
      <c r="G51" s="31"/>
      <c r="H51" s="31"/>
      <c r="I51" s="162"/>
      <c r="J51" s="36"/>
    </row>
    <row r="52" spans="1:10" ht="15.75">
      <c r="A52" s="172"/>
      <c r="B52" s="147"/>
      <c r="C52" s="46" t="s">
        <v>354</v>
      </c>
      <c r="D52" s="31"/>
      <c r="E52" s="31"/>
      <c r="F52" s="31"/>
      <c r="G52" s="31"/>
      <c r="H52" s="31"/>
      <c r="I52" s="162"/>
      <c r="J52" s="36"/>
    </row>
    <row r="53" spans="1:11" ht="12" customHeight="1" thickBot="1">
      <c r="A53" s="178"/>
      <c r="B53" s="179"/>
      <c r="C53" s="180"/>
      <c r="D53" s="181"/>
      <c r="E53" s="181"/>
      <c r="F53" s="181"/>
      <c r="G53" s="181"/>
      <c r="H53" s="181"/>
      <c r="I53" s="182"/>
      <c r="K53" s="36"/>
    </row>
    <row r="54" ht="16.5" thickTop="1">
      <c r="D54" s="184"/>
    </row>
    <row r="55" ht="12.75">
      <c r="C55" s="185"/>
    </row>
    <row r="56" spans="1:9" ht="30" customHeight="1">
      <c r="A56" s="186"/>
      <c r="B56" s="116" t="s">
        <v>322</v>
      </c>
      <c r="C56" s="187"/>
      <c r="D56" s="435" t="str">
        <f>IF(COUNTA(D8:G8,D11:G17,D21:G21,D27:G27,D29:G29,D32:G32,D36:G37,D41:G41,D48:G48)/64*100=100,"OK - Tabulka 2A je zcela vyplněna","WARNING - Table 2A is not fully completed, please fill in figure, L, M or 0")</f>
        <v>OK - Tabulka 2A je zcela vyplněna</v>
      </c>
      <c r="E56" s="435"/>
      <c r="F56" s="435"/>
      <c r="G56" s="435"/>
      <c r="H56" s="188"/>
      <c r="I56" s="118"/>
    </row>
    <row r="57" spans="1:9" ht="15">
      <c r="A57" s="186"/>
      <c r="B57" s="119" t="s">
        <v>323</v>
      </c>
      <c r="C57" s="189"/>
      <c r="D57" s="120"/>
      <c r="E57" s="120"/>
      <c r="F57" s="120"/>
      <c r="G57" s="120"/>
      <c r="H57" s="120"/>
      <c r="I57" s="121"/>
    </row>
    <row r="58" spans="1:9" ht="23.25">
      <c r="A58" s="186"/>
      <c r="B58" s="190"/>
      <c r="C58" s="191" t="s">
        <v>277</v>
      </c>
      <c r="D58" s="326">
        <f>IF(D48="M",0,D48)-IF(D8="M",0,D8)-IF(D11="M",0,D11)-IF(D21="M",0,D21)-IF(D27="M",0,D27)-IF(D29="M",0,D29)-IF(D32="M",0,D32)-IF(D36="M",0,D36)-IF(D37="M",0,D37)-IF(D41="M",0,D41)</f>
        <v>0</v>
      </c>
      <c r="E58" s="326">
        <f>IF(E48="M",0,E48)-IF(E8="M",0,E8)-IF(E11="M",0,E11)-IF(E21="M",0,E21)-IF(E27="M",0,E27)-IF(E29="M",0,E29)-IF(E32="M",0,E32)-IF(E36="M",0,E36)-IF(E37="M",0,E37)-IF(E41="M",0,E41)</f>
        <v>0</v>
      </c>
      <c r="F58" s="326">
        <f>IF(F48="M",0,F48)-IF(F8="M",0,F8)-IF(F11="M",0,F11)-IF(F21="M",0,F21)-IF(F27="M",0,F27)-IF(F29="M",0,F29)-IF(F32="M",0,F32)-IF(F36="M",0,F36)-IF(F37="M",0,F37)-IF(F41="M",0,F41)</f>
        <v>0</v>
      </c>
      <c r="G58" s="326">
        <f>IF(G48="M",0,G48)-IF(G8="M",0,G8)-IF(G11="M",0,G11)-IF(G21="M",0,G21)-IF(G27="M",0,G27)-IF(G29="M",0,G29)-IF(G32="M",0,G32)-IF(G36="M",0,G36)-IF(G37="M",0,G37)-IF(G41="M",0,G41)</f>
        <v>0</v>
      </c>
      <c r="H58" s="120"/>
      <c r="I58" s="121"/>
    </row>
    <row r="59" spans="1:9" ht="15.75">
      <c r="A59" s="186"/>
      <c r="B59" s="190"/>
      <c r="C59" s="191" t="s">
        <v>62</v>
      </c>
      <c r="D59" s="326">
        <f>IF(D11="M",0,D11)-IF(D12="M",0,D12)-IF(D13="M",0,D13)-IF(D14="M",0,D14)-IF(D15="M",0,D15)-IF(D16="M",0,D16)</f>
        <v>0</v>
      </c>
      <c r="E59" s="326">
        <f>IF(E11="M",0,E11)-IF(E12="M",0,E12)-IF(E13="M",0,E13)-IF(E14="M",0,E14)-IF(E15="M",0,E15)-IF(E16="M",0,E16)</f>
        <v>0</v>
      </c>
      <c r="F59" s="326">
        <f>IF(F11="M",0,F11)-IF(F12="M",0,F12)-IF(F13="M",0,F13)-IF(F14="M",0,F14)-IF(F15="M",0,F15)-IF(F16="M",0,F16)</f>
        <v>0</v>
      </c>
      <c r="G59" s="326">
        <f>IF(G11="M",0,G11)-IF(G12="M",0,G12)-IF(G13="M",0,G13)-IF(G14="M",0,G14)-IF(G15="M",0,G15)-IF(G16="M",0,G16)</f>
        <v>0</v>
      </c>
      <c r="H59" s="120"/>
      <c r="I59" s="121"/>
    </row>
    <row r="60" spans="1:9" ht="15.75">
      <c r="A60" s="186"/>
      <c r="B60" s="190"/>
      <c r="C60" s="191" t="s">
        <v>63</v>
      </c>
      <c r="D60" s="326">
        <f>D41-SUM(D42:D47)</f>
        <v>0</v>
      </c>
      <c r="E60" s="326">
        <f>E41-SUM(E42:E47)</f>
        <v>0</v>
      </c>
      <c r="F60" s="326">
        <f>F41-SUM(F42:F47)</f>
        <v>0</v>
      </c>
      <c r="G60" s="326">
        <f>G41-SUM(G42:G47)</f>
        <v>0</v>
      </c>
      <c r="H60" s="120"/>
      <c r="I60" s="121"/>
    </row>
    <row r="61" spans="1:9" ht="15.75">
      <c r="A61" s="192"/>
      <c r="B61" s="193" t="s">
        <v>355</v>
      </c>
      <c r="C61" s="191"/>
      <c r="D61" s="310"/>
      <c r="E61" s="310"/>
      <c r="F61" s="310"/>
      <c r="G61" s="310"/>
      <c r="H61" s="120"/>
      <c r="I61" s="121"/>
    </row>
    <row r="62" spans="1:9" ht="15.75">
      <c r="A62" s="192"/>
      <c r="B62" s="194"/>
      <c r="C62" s="195" t="s">
        <v>64</v>
      </c>
      <c r="D62" s="311">
        <f>IF('Tabulka 1'!E11="M",0,'Tabulka 1'!E11)-IF('Tabulka 2A'!D48="M",0,'Tabulka 2A'!D48)</f>
        <v>0</v>
      </c>
      <c r="E62" s="311">
        <f>IF('Tabulka 1'!F11="M",0,'Tabulka 1'!F11)-IF('Tabulka 2A'!E48="M",0,'Tabulka 2A'!E48)</f>
        <v>0</v>
      </c>
      <c r="F62" s="311">
        <f>IF('Tabulka 1'!G11="M",0,'Tabulka 1'!G11)-IF('Tabulka 2A'!F48="M",0,'Tabulka 2A'!F48)</f>
        <v>0</v>
      </c>
      <c r="G62" s="311">
        <f>IF('Tabulka 1'!H11="M",0,'Tabulka 1'!H11)-IF('Tabulka 2A'!G48="M",0,'Tabulka 2A'!G48)</f>
        <v>0</v>
      </c>
      <c r="H62" s="196"/>
      <c r="I62" s="197"/>
    </row>
    <row r="63" ht="12.75">
      <c r="A63" s="192"/>
    </row>
    <row r="64" ht="12.75">
      <c r="A64" s="192"/>
    </row>
  </sheetData>
  <sheetProtection/>
  <mergeCells count="2">
    <mergeCell ref="D56:G56"/>
    <mergeCell ref="D4:G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"/>
  <sheetViews>
    <sheetView showGridLines="0" zoomScale="70" zoomScaleNormal="70" zoomScalePageLayoutView="0" workbookViewId="0" topLeftCell="D1">
      <selection activeCell="D11" sqref="D11:G42"/>
    </sheetView>
  </sheetViews>
  <sheetFormatPr defaultColWidth="12.57421875" defaultRowHeight="12.75"/>
  <cols>
    <col min="1" max="1" width="29.421875" style="31" hidden="1" customWidth="1"/>
    <col min="2" max="2" width="4.8515625" style="32" customWidth="1"/>
    <col min="3" max="3" width="85.140625" style="183" customWidth="1"/>
    <col min="4" max="7" width="15.140625" style="32" customWidth="1"/>
    <col min="8" max="8" width="93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B1" s="198"/>
      <c r="C1" s="137" t="s">
        <v>356</v>
      </c>
      <c r="D1" s="34"/>
      <c r="K1" s="36"/>
    </row>
    <row r="2" spans="1:10" ht="11.25" customHeight="1" thickBot="1">
      <c r="A2" s="135"/>
      <c r="B2" s="198"/>
      <c r="C2" s="138"/>
      <c r="D2" s="139"/>
      <c r="J2" s="36"/>
    </row>
    <row r="3" spans="1:10" ht="16.5" thickTop="1">
      <c r="A3" s="140"/>
      <c r="B3" s="199"/>
      <c r="C3" s="142"/>
      <c r="D3" s="143"/>
      <c r="E3" s="144"/>
      <c r="F3" s="144"/>
      <c r="G3" s="144"/>
      <c r="H3" s="144"/>
      <c r="I3" s="145"/>
      <c r="J3" s="36"/>
    </row>
    <row r="4" spans="1:14" ht="15.75">
      <c r="A4" s="146"/>
      <c r="B4" s="44"/>
      <c r="C4" s="46" t="str">
        <f>'Titulní stránka'!E13</f>
        <v>Členská země: Česká republika</v>
      </c>
      <c r="D4" s="436" t="s">
        <v>298</v>
      </c>
      <c r="E4" s="437"/>
      <c r="F4" s="437"/>
      <c r="G4" s="438"/>
      <c r="H4" s="200"/>
      <c r="I4" s="151"/>
      <c r="N4" s="36"/>
    </row>
    <row r="5" spans="1:14" ht="15.75">
      <c r="A5" s="146" t="s">
        <v>65</v>
      </c>
      <c r="B5" s="44"/>
      <c r="C5" s="53" t="s">
        <v>296</v>
      </c>
      <c r="D5" s="55">
        <v>2008</v>
      </c>
      <c r="E5" s="55">
        <v>2009</v>
      </c>
      <c r="F5" s="55">
        <v>2010</v>
      </c>
      <c r="G5" s="55">
        <v>2011</v>
      </c>
      <c r="H5" s="201"/>
      <c r="I5" s="151"/>
      <c r="N5" s="36"/>
    </row>
    <row r="6" spans="1:14" ht="15.75">
      <c r="A6" s="146"/>
      <c r="B6" s="44"/>
      <c r="C6" s="46" t="str">
        <f>'Titulní stránka'!E14</f>
        <v>Datum: 27/09/2012</v>
      </c>
      <c r="D6" s="153"/>
      <c r="E6" s="153"/>
      <c r="F6" s="153"/>
      <c r="G6" s="154"/>
      <c r="H6" s="155"/>
      <c r="I6" s="151"/>
      <c r="N6" s="36"/>
    </row>
    <row r="7" spans="1:14" ht="10.5" customHeight="1" thickBot="1">
      <c r="A7" s="146"/>
      <c r="B7" s="44"/>
      <c r="C7" s="202"/>
      <c r="D7" s="157"/>
      <c r="E7" s="157"/>
      <c r="F7" s="157"/>
      <c r="G7" s="203"/>
      <c r="H7" s="70"/>
      <c r="I7" s="151"/>
      <c r="N7" s="36"/>
    </row>
    <row r="8" spans="1:14" ht="17.25" thickBot="1" thickTop="1">
      <c r="A8" s="146" t="s">
        <v>66</v>
      </c>
      <c r="B8" s="44"/>
      <c r="C8" s="204" t="s">
        <v>357</v>
      </c>
      <c r="D8" s="294">
        <v>15016</v>
      </c>
      <c r="E8" s="295">
        <v>-25943</v>
      </c>
      <c r="F8" s="295">
        <v>-1188</v>
      </c>
      <c r="G8" s="296">
        <v>-2701</v>
      </c>
      <c r="H8" s="159"/>
      <c r="I8" s="160"/>
      <c r="N8" s="36"/>
    </row>
    <row r="9" spans="1:14" ht="16.5" thickTop="1">
      <c r="A9" s="146"/>
      <c r="B9" s="44"/>
      <c r="C9" s="206" t="s">
        <v>327</v>
      </c>
      <c r="D9" s="312" t="s">
        <v>326</v>
      </c>
      <c r="E9" s="312" t="s">
        <v>326</v>
      </c>
      <c r="F9" s="312" t="s">
        <v>326</v>
      </c>
      <c r="G9" s="312" t="s">
        <v>326</v>
      </c>
      <c r="H9" s="161"/>
      <c r="I9" s="162"/>
      <c r="N9" s="36"/>
    </row>
    <row r="10" spans="1:14" ht="9.75" customHeight="1">
      <c r="A10" s="146"/>
      <c r="B10" s="44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67</v>
      </c>
      <c r="B11" s="205"/>
      <c r="C11" s="316" t="s">
        <v>328</v>
      </c>
      <c r="D11" s="315">
        <v>1041</v>
      </c>
      <c r="E11" s="315">
        <v>1266</v>
      </c>
      <c r="F11" s="315">
        <v>1525</v>
      </c>
      <c r="G11" s="315">
        <v>1356</v>
      </c>
      <c r="H11" s="164"/>
      <c r="I11" s="162"/>
      <c r="N11" s="36"/>
    </row>
    <row r="12" spans="1:14" ht="15.75">
      <c r="A12" s="146" t="s">
        <v>68</v>
      </c>
      <c r="B12" s="44"/>
      <c r="C12" s="317" t="s">
        <v>358</v>
      </c>
      <c r="D12" s="315">
        <v>74</v>
      </c>
      <c r="E12" s="315">
        <v>825</v>
      </c>
      <c r="F12" s="315">
        <v>606</v>
      </c>
      <c r="G12" s="315">
        <v>325</v>
      </c>
      <c r="H12" s="164"/>
      <c r="I12" s="162"/>
      <c r="N12" s="36"/>
    </row>
    <row r="13" spans="1:14" ht="15.75">
      <c r="A13" s="146" t="s">
        <v>69</v>
      </c>
      <c r="B13" s="44"/>
      <c r="C13" s="318" t="s">
        <v>359</v>
      </c>
      <c r="D13" s="315">
        <v>977</v>
      </c>
      <c r="E13" s="315">
        <v>408</v>
      </c>
      <c r="F13" s="315">
        <v>895</v>
      </c>
      <c r="G13" s="315">
        <v>974</v>
      </c>
      <c r="H13" s="164"/>
      <c r="I13" s="162"/>
      <c r="N13" s="36"/>
    </row>
    <row r="14" spans="1:14" ht="15.75">
      <c r="A14" s="146" t="s">
        <v>70</v>
      </c>
      <c r="B14" s="44"/>
      <c r="C14" s="318" t="s">
        <v>333</v>
      </c>
      <c r="D14" s="315">
        <v>-10</v>
      </c>
      <c r="E14" s="315">
        <v>33</v>
      </c>
      <c r="F14" s="315">
        <v>24</v>
      </c>
      <c r="G14" s="315">
        <v>57</v>
      </c>
      <c r="H14" s="164"/>
      <c r="I14" s="162"/>
      <c r="N14" s="36"/>
    </row>
    <row r="15" spans="1:14" ht="15.75">
      <c r="A15" s="165" t="s">
        <v>71</v>
      </c>
      <c r="B15" s="44"/>
      <c r="C15" s="318" t="s">
        <v>425</v>
      </c>
      <c r="D15" s="315">
        <v>0</v>
      </c>
      <c r="E15" s="315">
        <v>0</v>
      </c>
      <c r="F15" s="315">
        <v>0</v>
      </c>
      <c r="G15" s="315">
        <v>0</v>
      </c>
      <c r="H15" s="164"/>
      <c r="I15" s="162"/>
      <c r="N15" s="36"/>
    </row>
    <row r="16" spans="1:14" ht="15.75">
      <c r="A16" s="146" t="s">
        <v>72</v>
      </c>
      <c r="B16" s="44"/>
      <c r="C16" s="320" t="s">
        <v>334</v>
      </c>
      <c r="D16" s="321"/>
      <c r="E16" s="321"/>
      <c r="F16" s="321"/>
      <c r="G16" s="321"/>
      <c r="H16" s="285"/>
      <c r="I16" s="162"/>
      <c r="N16" s="36"/>
    </row>
    <row r="17" spans="1:14" ht="15.75">
      <c r="A17" s="146" t="s">
        <v>73</v>
      </c>
      <c r="B17" s="44"/>
      <c r="C17" s="320"/>
      <c r="D17" s="321"/>
      <c r="E17" s="321"/>
      <c r="F17" s="321"/>
      <c r="G17" s="321"/>
      <c r="H17" s="285"/>
      <c r="I17" s="162"/>
      <c r="N17" s="36"/>
    </row>
    <row r="18" spans="1:14" ht="15.75">
      <c r="A18" s="146"/>
      <c r="B18" s="44"/>
      <c r="C18" s="167"/>
      <c r="D18" s="323"/>
      <c r="E18" s="324"/>
      <c r="F18" s="324"/>
      <c r="G18" s="325"/>
      <c r="H18" s="164"/>
      <c r="I18" s="162"/>
      <c r="N18" s="36"/>
    </row>
    <row r="19" spans="1:14" ht="15.75">
      <c r="A19" s="146" t="s">
        <v>74</v>
      </c>
      <c r="B19" s="44"/>
      <c r="C19" s="316" t="s">
        <v>365</v>
      </c>
      <c r="D19" s="315">
        <v>-8767</v>
      </c>
      <c r="E19" s="315">
        <v>6469</v>
      </c>
      <c r="F19" s="315">
        <v>-541</v>
      </c>
      <c r="G19" s="315">
        <v>-918</v>
      </c>
      <c r="H19" s="164" t="s">
        <v>337</v>
      </c>
      <c r="I19" s="162"/>
      <c r="N19" s="36"/>
    </row>
    <row r="20" spans="1:14" ht="15.75">
      <c r="A20" s="146" t="s">
        <v>75</v>
      </c>
      <c r="B20" s="205"/>
      <c r="C20" s="320" t="s">
        <v>334</v>
      </c>
      <c r="D20" s="321"/>
      <c r="E20" s="321"/>
      <c r="F20" s="321"/>
      <c r="G20" s="321"/>
      <c r="H20" s="285"/>
      <c r="I20" s="162"/>
      <c r="N20" s="36"/>
    </row>
    <row r="21" spans="1:14" ht="15.75">
      <c r="A21" s="146" t="s">
        <v>76</v>
      </c>
      <c r="B21" s="205"/>
      <c r="C21" s="320"/>
      <c r="D21" s="321"/>
      <c r="E21" s="321"/>
      <c r="F21" s="321"/>
      <c r="G21" s="321"/>
      <c r="H21" s="285"/>
      <c r="I21" s="162"/>
      <c r="N21" s="36"/>
    </row>
    <row r="22" spans="1:14" ht="15.75">
      <c r="A22" s="146"/>
      <c r="B22" s="205"/>
      <c r="C22" s="167"/>
      <c r="D22" s="323"/>
      <c r="E22" s="324"/>
      <c r="F22" s="324"/>
      <c r="G22" s="325"/>
      <c r="H22" s="164"/>
      <c r="I22" s="162"/>
      <c r="N22" s="36"/>
    </row>
    <row r="23" spans="1:14" ht="15.75">
      <c r="A23" s="146" t="s">
        <v>77</v>
      </c>
      <c r="B23" s="205"/>
      <c r="C23" s="316" t="s">
        <v>341</v>
      </c>
      <c r="D23" s="315">
        <v>0</v>
      </c>
      <c r="E23" s="315">
        <v>0</v>
      </c>
      <c r="F23" s="315">
        <v>0</v>
      </c>
      <c r="G23" s="315">
        <v>0</v>
      </c>
      <c r="H23" s="164"/>
      <c r="I23" s="162"/>
      <c r="N23" s="36"/>
    </row>
    <row r="24" spans="1:14" ht="15.75">
      <c r="A24" s="146"/>
      <c r="B24" s="205"/>
      <c r="C24" s="166"/>
      <c r="D24" s="323"/>
      <c r="E24" s="324"/>
      <c r="F24" s="324"/>
      <c r="G24" s="325"/>
      <c r="H24" s="164"/>
      <c r="I24" s="162"/>
      <c r="N24" s="36"/>
    </row>
    <row r="25" spans="1:14" ht="15.75">
      <c r="A25" s="146" t="s">
        <v>78</v>
      </c>
      <c r="B25" s="205"/>
      <c r="C25" s="316" t="s">
        <v>342</v>
      </c>
      <c r="D25" s="315">
        <v>-7428</v>
      </c>
      <c r="E25" s="315">
        <v>4610</v>
      </c>
      <c r="F25" s="315">
        <v>-5324</v>
      </c>
      <c r="G25" s="315">
        <v>1369</v>
      </c>
      <c r="H25" s="164"/>
      <c r="I25" s="162"/>
      <c r="N25" s="36"/>
    </row>
    <row r="26" spans="1:14" ht="15.75">
      <c r="A26" s="146" t="s">
        <v>79</v>
      </c>
      <c r="B26" s="205"/>
      <c r="C26" s="320" t="s">
        <v>334</v>
      </c>
      <c r="D26" s="321"/>
      <c r="E26" s="321"/>
      <c r="F26" s="321"/>
      <c r="G26" s="321"/>
      <c r="H26" s="285"/>
      <c r="I26" s="162"/>
      <c r="N26" s="36"/>
    </row>
    <row r="27" spans="1:14" ht="15.75">
      <c r="A27" s="146" t="s">
        <v>80</v>
      </c>
      <c r="B27" s="205"/>
      <c r="C27" s="320"/>
      <c r="D27" s="321"/>
      <c r="E27" s="321"/>
      <c r="F27" s="321"/>
      <c r="G27" s="321"/>
      <c r="H27" s="285"/>
      <c r="I27" s="162"/>
      <c r="N27" s="36"/>
    </row>
    <row r="28" spans="1:14" ht="15.75">
      <c r="A28" s="146" t="s">
        <v>81</v>
      </c>
      <c r="B28" s="44"/>
      <c r="C28" s="316" t="s">
        <v>343</v>
      </c>
      <c r="D28" s="315">
        <v>-77</v>
      </c>
      <c r="E28" s="315">
        <v>2653</v>
      </c>
      <c r="F28" s="315">
        <v>-8141</v>
      </c>
      <c r="G28" s="315">
        <v>-4272</v>
      </c>
      <c r="H28" s="164"/>
      <c r="I28" s="162"/>
      <c r="N28" s="36"/>
    </row>
    <row r="29" spans="1:14" ht="15.75">
      <c r="A29" s="146" t="s">
        <v>82</v>
      </c>
      <c r="B29" s="44"/>
      <c r="C29" s="320" t="s">
        <v>334</v>
      </c>
      <c r="D29" s="321"/>
      <c r="E29" s="321"/>
      <c r="F29" s="321"/>
      <c r="G29" s="321"/>
      <c r="H29" s="285"/>
      <c r="I29" s="162"/>
      <c r="N29" s="36"/>
    </row>
    <row r="30" spans="1:14" ht="15.75">
      <c r="A30" s="146" t="s">
        <v>83</v>
      </c>
      <c r="B30" s="44"/>
      <c r="C30" s="320"/>
      <c r="D30" s="321"/>
      <c r="E30" s="321"/>
      <c r="F30" s="321"/>
      <c r="G30" s="321"/>
      <c r="H30" s="285"/>
      <c r="I30" s="162"/>
      <c r="N30" s="36"/>
    </row>
    <row r="31" spans="1:14" ht="15.75">
      <c r="A31" s="146"/>
      <c r="B31" s="205"/>
      <c r="C31" s="166"/>
      <c r="D31" s="323"/>
      <c r="E31" s="324"/>
      <c r="F31" s="324"/>
      <c r="G31" s="325"/>
      <c r="H31" s="164"/>
      <c r="I31" s="162"/>
      <c r="N31" s="36"/>
    </row>
    <row r="32" spans="1:14" ht="15.75">
      <c r="A32" s="165" t="s">
        <v>278</v>
      </c>
      <c r="B32" s="205"/>
      <c r="C32" s="316" t="s">
        <v>377</v>
      </c>
      <c r="D32" s="315" t="s">
        <v>8</v>
      </c>
      <c r="E32" s="315" t="s">
        <v>8</v>
      </c>
      <c r="F32" s="315" t="s">
        <v>8</v>
      </c>
      <c r="G32" s="315" t="s">
        <v>8</v>
      </c>
      <c r="H32" s="164"/>
      <c r="I32" s="162"/>
      <c r="N32" s="36"/>
    </row>
    <row r="33" spans="1:14" ht="15.75">
      <c r="A33" s="165" t="s">
        <v>84</v>
      </c>
      <c r="B33" s="44"/>
      <c r="C33" s="316" t="s">
        <v>360</v>
      </c>
      <c r="D33" s="315">
        <v>2094</v>
      </c>
      <c r="E33" s="315">
        <v>-1363</v>
      </c>
      <c r="F33" s="315">
        <v>3954</v>
      </c>
      <c r="G33" s="315">
        <v>-1637</v>
      </c>
      <c r="H33" s="164"/>
      <c r="I33" s="162"/>
      <c r="N33" s="36"/>
    </row>
    <row r="34" spans="1:14" ht="15.75">
      <c r="A34" s="165" t="s">
        <v>85</v>
      </c>
      <c r="B34" s="205"/>
      <c r="C34" s="320" t="s">
        <v>334</v>
      </c>
      <c r="D34" s="321"/>
      <c r="E34" s="321"/>
      <c r="F34" s="321"/>
      <c r="G34" s="321"/>
      <c r="H34" s="285"/>
      <c r="I34" s="162"/>
      <c r="N34" s="36"/>
    </row>
    <row r="35" spans="1:14" ht="15.75">
      <c r="A35" s="165" t="s">
        <v>86</v>
      </c>
      <c r="B35" s="205"/>
      <c r="C35" s="320"/>
      <c r="D35" s="321"/>
      <c r="E35" s="321"/>
      <c r="F35" s="321"/>
      <c r="G35" s="321"/>
      <c r="H35" s="285"/>
      <c r="I35" s="162"/>
      <c r="N35" s="36"/>
    </row>
    <row r="36" spans="1:14" ht="15.75">
      <c r="A36" s="146"/>
      <c r="B36" s="212"/>
      <c r="C36" s="166"/>
      <c r="D36" s="323"/>
      <c r="E36" s="324"/>
      <c r="F36" s="324"/>
      <c r="G36" s="325"/>
      <c r="H36" s="164"/>
      <c r="I36" s="162"/>
      <c r="N36" s="36"/>
    </row>
    <row r="37" spans="1:14" ht="15.75">
      <c r="A37" s="146" t="s">
        <v>87</v>
      </c>
      <c r="B37" s="44"/>
      <c r="C37" s="316" t="s">
        <v>345</v>
      </c>
      <c r="D37" s="315">
        <v>-7330</v>
      </c>
      <c r="E37" s="315">
        <v>-9746</v>
      </c>
      <c r="F37" s="315">
        <v>-10622</v>
      </c>
      <c r="G37" s="315">
        <f>SUM(G38:G39)</f>
        <v>-8183</v>
      </c>
      <c r="H37" s="164"/>
      <c r="I37" s="162"/>
      <c r="N37" s="36"/>
    </row>
    <row r="38" spans="1:14" ht="15.75">
      <c r="A38" s="146" t="s">
        <v>88</v>
      </c>
      <c r="B38" s="44"/>
      <c r="C38" s="320" t="s">
        <v>334</v>
      </c>
      <c r="D38" s="321">
        <v>-7471</v>
      </c>
      <c r="E38" s="321">
        <v>-9292</v>
      </c>
      <c r="F38" s="321">
        <v>-10767</v>
      </c>
      <c r="G38" s="321">
        <v>-7716</v>
      </c>
      <c r="H38" s="285" t="s">
        <v>347</v>
      </c>
      <c r="I38" s="162"/>
      <c r="N38" s="36"/>
    </row>
    <row r="39" spans="1:14" ht="15.75">
      <c r="A39" s="146" t="s">
        <v>89</v>
      </c>
      <c r="B39" s="44"/>
      <c r="C39" s="320"/>
      <c r="D39" s="321">
        <v>141</v>
      </c>
      <c r="E39" s="321">
        <v>-454</v>
      </c>
      <c r="F39" s="321">
        <v>145</v>
      </c>
      <c r="G39" s="321">
        <v>-467</v>
      </c>
      <c r="H39" s="285" t="s">
        <v>350</v>
      </c>
      <c r="I39" s="162"/>
      <c r="N39" s="36"/>
    </row>
    <row r="40" spans="1:14" ht="15.75">
      <c r="A40" s="146" t="s">
        <v>90</v>
      </c>
      <c r="B40" s="44"/>
      <c r="C40" s="320"/>
      <c r="D40" s="321"/>
      <c r="E40" s="321"/>
      <c r="F40" s="321"/>
      <c r="G40" s="321"/>
      <c r="H40" s="285"/>
      <c r="I40" s="162"/>
      <c r="N40" s="36"/>
    </row>
    <row r="41" spans="1:14" ht="16.5" thickBot="1">
      <c r="A41" s="169"/>
      <c r="B41" s="44"/>
      <c r="C41" s="166"/>
      <c r="D41" s="323"/>
      <c r="E41" s="324"/>
      <c r="F41" s="324"/>
      <c r="G41" s="325"/>
      <c r="H41" s="164"/>
      <c r="I41" s="162"/>
      <c r="N41" s="36"/>
    </row>
    <row r="42" spans="1:14" ht="17.25" thickBot="1" thickTop="1">
      <c r="A42" s="146" t="s">
        <v>91</v>
      </c>
      <c r="B42" s="44"/>
      <c r="C42" s="170" t="s">
        <v>361</v>
      </c>
      <c r="D42" s="274">
        <v>-5451</v>
      </c>
      <c r="E42" s="274">
        <v>-22054</v>
      </c>
      <c r="F42" s="274">
        <v>-20337</v>
      </c>
      <c r="G42" s="275">
        <v>-14986</v>
      </c>
      <c r="H42" s="171"/>
      <c r="I42" s="160"/>
      <c r="N42" s="36"/>
    </row>
    <row r="43" spans="1:10" ht="16.5" thickTop="1">
      <c r="A43" s="169"/>
      <c r="B43" s="44"/>
      <c r="C43" s="206" t="s">
        <v>352</v>
      </c>
      <c r="D43" s="81"/>
      <c r="E43" s="207"/>
      <c r="F43" s="207"/>
      <c r="G43" s="192"/>
      <c r="H43" s="207"/>
      <c r="I43" s="162"/>
      <c r="J43" s="36"/>
    </row>
    <row r="44" spans="1:10" ht="9" customHeight="1">
      <c r="A44" s="169"/>
      <c r="B44" s="44"/>
      <c r="C44" s="208"/>
      <c r="D44" s="209"/>
      <c r="E44" s="207"/>
      <c r="F44" s="207"/>
      <c r="G44" s="207"/>
      <c r="H44" s="207"/>
      <c r="I44" s="162"/>
      <c r="J44" s="36"/>
    </row>
    <row r="45" spans="1:255" s="177" customFormat="1" ht="15.75">
      <c r="A45" s="176"/>
      <c r="B45" s="277"/>
      <c r="C45" s="176" t="s">
        <v>353</v>
      </c>
      <c r="D45" s="176"/>
      <c r="E45" s="176"/>
      <c r="F45" s="176"/>
      <c r="G45" s="176"/>
      <c r="H45" s="176"/>
      <c r="I45" s="162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</row>
    <row r="46" spans="1:10" ht="15.75">
      <c r="A46" s="169"/>
      <c r="B46" s="44"/>
      <c r="C46" s="46" t="s">
        <v>354</v>
      </c>
      <c r="D46" s="124"/>
      <c r="E46" s="207"/>
      <c r="F46" s="207"/>
      <c r="G46" s="207"/>
      <c r="H46" s="207"/>
      <c r="I46" s="162"/>
      <c r="J46" s="36"/>
    </row>
    <row r="47" spans="1:11" ht="12" customHeight="1" thickBot="1">
      <c r="A47" s="213"/>
      <c r="B47" s="210"/>
      <c r="C47" s="180"/>
      <c r="D47" s="181"/>
      <c r="E47" s="181"/>
      <c r="F47" s="181"/>
      <c r="G47" s="181"/>
      <c r="H47" s="181"/>
      <c r="I47" s="182"/>
      <c r="K47" s="36"/>
    </row>
    <row r="48" spans="1:11" ht="16.5" thickTop="1">
      <c r="A48" s="214"/>
      <c r="B48" s="198"/>
      <c r="K48" s="36"/>
    </row>
    <row r="49" ht="12.75">
      <c r="A49" s="214"/>
    </row>
    <row r="50" spans="1:9" ht="30" customHeight="1">
      <c r="A50" s="214"/>
      <c r="B50" s="211" t="s">
        <v>322</v>
      </c>
      <c r="C50" s="187"/>
      <c r="D50" s="439" t="str">
        <f>IF(COUNTA(D8:G8,D11:G15,D19:G19,D23:G23,D25:G25,D28:G28,D32:G33,D37:G37,D42:G42)/56*100=100,"OK - Tabulka 2C je zcela vyplněna","WARNING - Table 2C is not fully completed, please fill in figure, L, M or 0")</f>
        <v>OK - Tabulka 2C je zcela vyplněna</v>
      </c>
      <c r="E50" s="439"/>
      <c r="F50" s="439"/>
      <c r="G50" s="439"/>
      <c r="H50" s="188"/>
      <c r="I50" s="118"/>
    </row>
    <row r="51" spans="1:9" ht="15.75">
      <c r="A51" s="214"/>
      <c r="B51" s="119" t="s">
        <v>323</v>
      </c>
      <c r="C51" s="189"/>
      <c r="D51" s="184"/>
      <c r="E51" s="90"/>
      <c r="F51" s="90"/>
      <c r="G51" s="90"/>
      <c r="H51" s="120"/>
      <c r="I51" s="121"/>
    </row>
    <row r="52" spans="1:9" ht="23.25">
      <c r="A52" s="214"/>
      <c r="B52" s="190"/>
      <c r="C52" s="191" t="s">
        <v>279</v>
      </c>
      <c r="D52" s="326">
        <f>IF(D42="M",0,D42)-IF(D8="M",0,D8)-IF(D11="M",0,D11)-IF(D19="M",0,D19)-IF(D23="M",0,D23)-IF(D25="M",0,D25)-IF(D28="M",0,D28)-IF(D32="M",0,D32)-IF(D33="M",0,D33)-IF(D37="M",0,D37)</f>
        <v>0</v>
      </c>
      <c r="E52" s="326">
        <f>IF(E42="M",0,E42)-IF(E8="M",0,E8)-IF(E11="M",0,E11)-IF(E19="M",0,E19)-IF(E23="M",0,E23)-IF(E25="M",0,E25)-IF(E28="M",0,E28)-IF(E32="M",0,E32)-IF(E33="M",0,E33)-IF(E37="M",0,E37)</f>
        <v>0</v>
      </c>
      <c r="F52" s="326">
        <f>IF(F42="M",0,F42)-IF(F8="M",0,F8)-IF(F11="M",0,F11)-IF(F19="M",0,F19)-IF(F23="M",0,F23)-IF(F25="M",0,F25)-IF(F28="M",0,F28)-IF(F32="M",0,F32)-IF(F33="M",0,F33)-IF(F37="M",0,F37)</f>
        <v>0</v>
      </c>
      <c r="G52" s="326">
        <f>IF(G42="M",0,G42)-IF(G8="M",0,G8)-IF(G11="M",0,G11)-IF(G19="M",0,G19)-IF(G23="M",0,G23)-IF(G25="M",0,G25)-IF(G28="M",0,G28)-IF(G32="M",0,G32)-IF(G33="M",0,G33)-IF(G37="M",0,G37)</f>
        <v>0</v>
      </c>
      <c r="H52" s="120"/>
      <c r="I52" s="121"/>
    </row>
    <row r="53" spans="1:9" ht="15.75">
      <c r="A53" s="214"/>
      <c r="B53" s="190"/>
      <c r="C53" s="191" t="s">
        <v>280</v>
      </c>
      <c r="D53" s="326">
        <f>IF(D11="M",0,D11)-IF(D12="M",0,D12)-IF(D13="M",0,D13)-IF(D14="M",0,D14)</f>
        <v>0</v>
      </c>
      <c r="E53" s="326">
        <f>IF(E11="M",0,E11)-IF(E12="M",0,E12)-IF(E13="M",0,E13)-IF(E14="M",0,E14)</f>
        <v>0</v>
      </c>
      <c r="F53" s="326">
        <f>IF(F11="M",0,F11)-IF(F12="M",0,F12)-IF(F13="M",0,F13)-IF(F14="M",0,F14)</f>
        <v>0</v>
      </c>
      <c r="G53" s="326">
        <f>IF(G11="M",0,G11)-IF(G12="M",0,G12)-IF(G13="M",0,G13)-IF(G14="M",0,G14)</f>
        <v>0</v>
      </c>
      <c r="H53" s="120"/>
      <c r="I53" s="121"/>
    </row>
    <row r="54" spans="1:9" ht="15.75">
      <c r="A54" s="214"/>
      <c r="B54" s="190"/>
      <c r="C54" s="191" t="s">
        <v>281</v>
      </c>
      <c r="D54" s="326">
        <f>D37-SUM(D38:D41)</f>
        <v>0</v>
      </c>
      <c r="E54" s="326">
        <f>E37-SUM(E38:E41)</f>
        <v>0</v>
      </c>
      <c r="F54" s="326">
        <f>F37-SUM(F38:F41)</f>
        <v>0</v>
      </c>
      <c r="G54" s="326">
        <f>G37-SUM(G38:G41)</f>
        <v>0</v>
      </c>
      <c r="H54" s="120"/>
      <c r="I54" s="121"/>
    </row>
    <row r="55" spans="1:9" ht="15.75">
      <c r="A55" s="214"/>
      <c r="B55" s="193" t="s">
        <v>355</v>
      </c>
      <c r="C55" s="191"/>
      <c r="D55" s="310"/>
      <c r="E55" s="310"/>
      <c r="F55" s="310"/>
      <c r="G55" s="310"/>
      <c r="H55" s="120"/>
      <c r="I55" s="121"/>
    </row>
    <row r="56" spans="1:9" ht="15.75">
      <c r="A56" s="192"/>
      <c r="B56" s="194"/>
      <c r="C56" s="195" t="s">
        <v>282</v>
      </c>
      <c r="D56" s="311">
        <f>IF('Tabulka 1'!E13="M",0,'Tabulka 1'!E13)-IF('Tabulka 2C'!D42="M",0,'Tabulka 2C'!D42)</f>
        <v>0</v>
      </c>
      <c r="E56" s="311">
        <f>IF('Tabulka 1'!F13="M",0,'Tabulka 1'!F13)-IF('Tabulka 2C'!E42="M",0,'Tabulka 2C'!E42)</f>
        <v>0</v>
      </c>
      <c r="F56" s="311">
        <f>IF('Tabulka 1'!G13="M",0,'Tabulka 1'!G13)-IF('Tabulka 2C'!F42="M",0,'Tabulka 2C'!F42)</f>
        <v>0</v>
      </c>
      <c r="G56" s="311">
        <f>IF('Tabulka 1'!H13="M",0,'Tabulka 1'!H13)-IF('Tabulka 2C'!G42="M",0,'Tabulka 2C'!G42)</f>
        <v>0</v>
      </c>
      <c r="H56" s="196"/>
      <c r="I56" s="197"/>
    </row>
    <row r="57" ht="12.75">
      <c r="A57" s="192"/>
    </row>
    <row r="58" ht="12.75">
      <c r="A58" s="192"/>
    </row>
    <row r="59" ht="12.75">
      <c r="A59" s="192"/>
    </row>
    <row r="60" ht="12.75">
      <c r="A60" s="207"/>
    </row>
    <row r="61" ht="12.75">
      <c r="A61" s="207"/>
    </row>
  </sheetData>
  <sheetProtection/>
  <mergeCells count="2">
    <mergeCell ref="D50:G50"/>
    <mergeCell ref="D4:G4"/>
  </mergeCells>
  <conditionalFormatting sqref="D50">
    <cfRule type="expression" priority="1" dxfId="0" stopIfTrue="1">
      <formula>COUNTA(D8:G8,D11:G15,D19:G19,D23:G23,D25:G25,D28:G28,D32:G33,D37:G37,D42:G42)/56*100&lt;&gt;100</formula>
    </cfRule>
  </conditionalFormatting>
  <conditionalFormatting sqref="E50:G50">
    <cfRule type="expression" priority="2" dxfId="0" stopIfTrue="1">
      <formula>COUNTA(E8:G8,E11:G15,E19:G19,E23:G23,E25:G25,E28:G28,E32:G33,E37:G37,E42:G42)/56*100&lt;&gt;100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70" zoomScaleNormal="70" zoomScalePageLayoutView="0" workbookViewId="0" topLeftCell="D1">
      <selection activeCell="D11" sqref="D11:G42"/>
    </sheetView>
  </sheetViews>
  <sheetFormatPr defaultColWidth="12.57421875" defaultRowHeight="12.75"/>
  <cols>
    <col min="1" max="1" width="35.57421875" style="31" hidden="1" customWidth="1"/>
    <col min="2" max="2" width="4.8515625" style="32" customWidth="1"/>
    <col min="3" max="3" width="86.7109375" style="183" customWidth="1"/>
    <col min="4" max="4" width="14.140625" style="32" customWidth="1"/>
    <col min="5" max="6" width="13.8515625" style="32" customWidth="1"/>
    <col min="7" max="7" width="13.7109375" style="32" customWidth="1"/>
    <col min="8" max="8" width="110.0039062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B1" s="198"/>
      <c r="C1" s="137" t="s">
        <v>362</v>
      </c>
      <c r="D1" s="34"/>
      <c r="K1" s="36"/>
    </row>
    <row r="2" spans="1:10" ht="11.25" customHeight="1" thickBot="1">
      <c r="A2" s="135"/>
      <c r="B2" s="198"/>
      <c r="C2" s="138"/>
      <c r="D2" s="139"/>
      <c r="J2" s="36"/>
    </row>
    <row r="3" spans="1:10" ht="16.5" thickTop="1">
      <c r="A3" s="140"/>
      <c r="B3" s="199"/>
      <c r="C3" s="142"/>
      <c r="D3" s="143"/>
      <c r="E3" s="144"/>
      <c r="F3" s="144"/>
      <c r="G3" s="144"/>
      <c r="H3" s="215"/>
      <c r="I3" s="145"/>
      <c r="J3" s="36"/>
    </row>
    <row r="4" spans="1:14" ht="15.75">
      <c r="A4" s="146"/>
      <c r="B4" s="44"/>
      <c r="C4" s="46" t="str">
        <f>'Titulní stránka'!E13</f>
        <v>Členská země: Česká republika</v>
      </c>
      <c r="D4" s="436" t="s">
        <v>298</v>
      </c>
      <c r="E4" s="437"/>
      <c r="F4" s="437"/>
      <c r="G4" s="438"/>
      <c r="H4" s="150"/>
      <c r="I4" s="216"/>
      <c r="N4" s="36"/>
    </row>
    <row r="5" spans="1:14" ht="15.75">
      <c r="A5" s="146" t="s">
        <v>65</v>
      </c>
      <c r="B5" s="44"/>
      <c r="C5" s="53" t="s">
        <v>296</v>
      </c>
      <c r="D5" s="55">
        <v>2008</v>
      </c>
      <c r="E5" s="55">
        <v>2009</v>
      </c>
      <c r="F5" s="55">
        <v>2010</v>
      </c>
      <c r="G5" s="297">
        <v>2011</v>
      </c>
      <c r="H5" s="201"/>
      <c r="I5" s="216"/>
      <c r="N5" s="36"/>
    </row>
    <row r="6" spans="1:14" ht="15.75">
      <c r="A6" s="146"/>
      <c r="B6" s="44"/>
      <c r="C6" s="46" t="str">
        <f>'Titulní stránka'!E14</f>
        <v>Datum: 27/09/2012</v>
      </c>
      <c r="D6" s="153"/>
      <c r="E6" s="153"/>
      <c r="F6" s="153"/>
      <c r="G6" s="298"/>
      <c r="H6" s="201"/>
      <c r="I6" s="216"/>
      <c r="N6" s="36"/>
    </row>
    <row r="7" spans="1:14" ht="10.5" customHeight="1" thickBot="1">
      <c r="A7" s="146"/>
      <c r="B7" s="44"/>
      <c r="C7" s="202"/>
      <c r="D7" s="157"/>
      <c r="E7" s="157"/>
      <c r="F7" s="157"/>
      <c r="G7" s="299"/>
      <c r="H7" s="65"/>
      <c r="I7" s="216"/>
      <c r="N7" s="36"/>
    </row>
    <row r="8" spans="1:14" ht="17.25" thickBot="1" thickTop="1">
      <c r="A8" s="146" t="s">
        <v>92</v>
      </c>
      <c r="B8" s="44"/>
      <c r="C8" s="204" t="s">
        <v>363</v>
      </c>
      <c r="D8" s="294">
        <v>11819</v>
      </c>
      <c r="E8" s="295">
        <v>-8501</v>
      </c>
      <c r="F8" s="295">
        <v>-7266</v>
      </c>
      <c r="G8" s="296">
        <v>-9595</v>
      </c>
      <c r="H8" s="159"/>
      <c r="I8" s="160"/>
      <c r="N8" s="36"/>
    </row>
    <row r="9" spans="1:14" ht="16.5" thickTop="1">
      <c r="A9" s="146"/>
      <c r="B9" s="44"/>
      <c r="C9" s="206" t="s">
        <v>327</v>
      </c>
      <c r="D9" s="312" t="s">
        <v>364</v>
      </c>
      <c r="E9" s="312" t="s">
        <v>364</v>
      </c>
      <c r="F9" s="312" t="s">
        <v>364</v>
      </c>
      <c r="G9" s="312" t="s">
        <v>364</v>
      </c>
      <c r="H9" s="161"/>
      <c r="I9" s="162"/>
      <c r="N9" s="36"/>
    </row>
    <row r="10" spans="1:14" ht="11.25" customHeight="1">
      <c r="A10" s="146"/>
      <c r="B10" s="44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93</v>
      </c>
      <c r="B11" s="205"/>
      <c r="C11" s="316" t="s">
        <v>328</v>
      </c>
      <c r="D11" s="315">
        <v>0</v>
      </c>
      <c r="E11" s="315">
        <v>1</v>
      </c>
      <c r="F11" s="315">
        <v>-6</v>
      </c>
      <c r="G11" s="315">
        <v>1</v>
      </c>
      <c r="H11" s="164"/>
      <c r="I11" s="162"/>
      <c r="N11" s="36"/>
    </row>
    <row r="12" spans="1:14" ht="15.75">
      <c r="A12" s="146" t="s">
        <v>94</v>
      </c>
      <c r="B12" s="44"/>
      <c r="C12" s="317" t="s">
        <v>358</v>
      </c>
      <c r="D12" s="315">
        <v>0</v>
      </c>
      <c r="E12" s="315">
        <v>0</v>
      </c>
      <c r="F12" s="315">
        <v>0</v>
      </c>
      <c r="G12" s="315">
        <v>0</v>
      </c>
      <c r="H12" s="164"/>
      <c r="I12" s="162"/>
      <c r="N12" s="36"/>
    </row>
    <row r="13" spans="1:14" ht="15.75">
      <c r="A13" s="146" t="s">
        <v>95</v>
      </c>
      <c r="B13" s="44"/>
      <c r="C13" s="318" t="s">
        <v>359</v>
      </c>
      <c r="D13" s="315">
        <v>0</v>
      </c>
      <c r="E13" s="315">
        <v>0</v>
      </c>
      <c r="F13" s="315">
        <v>0</v>
      </c>
      <c r="G13" s="315">
        <v>0</v>
      </c>
      <c r="H13" s="164" t="s">
        <v>366</v>
      </c>
      <c r="I13" s="162"/>
      <c r="N13" s="36"/>
    </row>
    <row r="14" spans="1:14" ht="15.75">
      <c r="A14" s="146" t="s">
        <v>96</v>
      </c>
      <c r="B14" s="44"/>
      <c r="C14" s="318" t="s">
        <v>333</v>
      </c>
      <c r="D14" s="315">
        <v>0</v>
      </c>
      <c r="E14" s="315">
        <v>1</v>
      </c>
      <c r="F14" s="315">
        <v>-6</v>
      </c>
      <c r="G14" s="315">
        <v>1</v>
      </c>
      <c r="H14" s="164" t="s">
        <v>367</v>
      </c>
      <c r="I14" s="162"/>
      <c r="N14" s="36"/>
    </row>
    <row r="15" spans="1:14" ht="15.75">
      <c r="A15" s="165" t="s">
        <v>97</v>
      </c>
      <c r="B15" s="44"/>
      <c r="C15" s="318" t="s">
        <v>425</v>
      </c>
      <c r="D15" s="315">
        <v>0</v>
      </c>
      <c r="E15" s="315">
        <v>0</v>
      </c>
      <c r="F15" s="315">
        <v>0</v>
      </c>
      <c r="G15" s="315">
        <v>0</v>
      </c>
      <c r="H15" s="164"/>
      <c r="I15" s="162"/>
      <c r="N15" s="36"/>
    </row>
    <row r="16" spans="1:14" ht="15.75">
      <c r="A16" s="146" t="s">
        <v>98</v>
      </c>
      <c r="B16" s="44"/>
      <c r="C16" s="320" t="s">
        <v>334</v>
      </c>
      <c r="D16" s="321"/>
      <c r="E16" s="321"/>
      <c r="F16" s="321"/>
      <c r="G16" s="321"/>
      <c r="H16" s="285"/>
      <c r="I16" s="162"/>
      <c r="N16" s="36"/>
    </row>
    <row r="17" spans="1:14" ht="15.75">
      <c r="A17" s="146" t="s">
        <v>99</v>
      </c>
      <c r="B17" s="44"/>
      <c r="C17" s="320"/>
      <c r="D17" s="321"/>
      <c r="E17" s="321"/>
      <c r="F17" s="321"/>
      <c r="G17" s="321"/>
      <c r="H17" s="285"/>
      <c r="I17" s="162"/>
      <c r="N17" s="36"/>
    </row>
    <row r="18" spans="1:14" ht="15.75">
      <c r="A18" s="146"/>
      <c r="B18" s="44"/>
      <c r="C18" s="167"/>
      <c r="D18" s="323"/>
      <c r="E18" s="324"/>
      <c r="F18" s="324"/>
      <c r="G18" s="325"/>
      <c r="H18" s="164"/>
      <c r="I18" s="162"/>
      <c r="N18" s="36"/>
    </row>
    <row r="19" spans="1:14" ht="15.75">
      <c r="A19" s="146" t="s">
        <v>100</v>
      </c>
      <c r="B19" s="44"/>
      <c r="C19" s="316" t="s">
        <v>365</v>
      </c>
      <c r="D19" s="315">
        <v>-170</v>
      </c>
      <c r="E19" s="315">
        <v>-566</v>
      </c>
      <c r="F19" s="315">
        <v>-279</v>
      </c>
      <c r="G19" s="315">
        <v>-67</v>
      </c>
      <c r="H19" s="164" t="s">
        <v>368</v>
      </c>
      <c r="I19" s="162"/>
      <c r="N19" s="36"/>
    </row>
    <row r="20" spans="1:14" ht="15.75">
      <c r="A20" s="146" t="s">
        <v>101</v>
      </c>
      <c r="B20" s="205"/>
      <c r="C20" s="320" t="s">
        <v>334</v>
      </c>
      <c r="D20" s="321"/>
      <c r="E20" s="321"/>
      <c r="F20" s="321"/>
      <c r="G20" s="321"/>
      <c r="H20" s="285"/>
      <c r="I20" s="162"/>
      <c r="N20" s="36"/>
    </row>
    <row r="21" spans="1:14" ht="15.75">
      <c r="A21" s="146" t="s">
        <v>102</v>
      </c>
      <c r="B21" s="205"/>
      <c r="C21" s="320"/>
      <c r="D21" s="321"/>
      <c r="E21" s="321"/>
      <c r="F21" s="321"/>
      <c r="G21" s="321"/>
      <c r="H21" s="285"/>
      <c r="I21" s="162"/>
      <c r="N21" s="36"/>
    </row>
    <row r="22" spans="1:14" ht="15.75">
      <c r="A22" s="146"/>
      <c r="B22" s="205"/>
      <c r="C22" s="167"/>
      <c r="D22" s="323"/>
      <c r="E22" s="324"/>
      <c r="F22" s="324"/>
      <c r="G22" s="325"/>
      <c r="H22" s="164"/>
      <c r="I22" s="162"/>
      <c r="N22" s="36"/>
    </row>
    <row r="23" spans="1:14" ht="15.75">
      <c r="A23" s="146" t="s">
        <v>103</v>
      </c>
      <c r="B23" s="205"/>
      <c r="C23" s="316" t="s">
        <v>341</v>
      </c>
      <c r="D23" s="315" t="s">
        <v>8</v>
      </c>
      <c r="E23" s="315" t="s">
        <v>8</v>
      </c>
      <c r="F23" s="315" t="s">
        <v>8</v>
      </c>
      <c r="G23" s="315" t="s">
        <v>8</v>
      </c>
      <c r="H23" s="164" t="s">
        <v>369</v>
      </c>
      <c r="I23" s="162"/>
      <c r="N23" s="36"/>
    </row>
    <row r="24" spans="1:14" ht="15.75">
      <c r="A24" s="146"/>
      <c r="B24" s="205"/>
      <c r="C24" s="166"/>
      <c r="D24" s="323"/>
      <c r="E24" s="324"/>
      <c r="F24" s="324"/>
      <c r="G24" s="325"/>
      <c r="H24" s="164"/>
      <c r="I24" s="162"/>
      <c r="N24" s="36"/>
    </row>
    <row r="25" spans="1:14" ht="15.75">
      <c r="A25" s="146" t="s">
        <v>104</v>
      </c>
      <c r="B25" s="205"/>
      <c r="C25" s="316" t="s">
        <v>342</v>
      </c>
      <c r="D25" s="315">
        <v>-8711</v>
      </c>
      <c r="E25" s="315">
        <v>-8328</v>
      </c>
      <c r="F25" s="315">
        <v>-5717</v>
      </c>
      <c r="G25" s="315">
        <v>-5121</v>
      </c>
      <c r="H25" s="164" t="s">
        <v>370</v>
      </c>
      <c r="I25" s="162"/>
      <c r="N25" s="36"/>
    </row>
    <row r="26" spans="1:14" ht="15.75">
      <c r="A26" s="146" t="s">
        <v>105</v>
      </c>
      <c r="B26" s="205"/>
      <c r="C26" s="320" t="s">
        <v>334</v>
      </c>
      <c r="D26" s="321"/>
      <c r="E26" s="321"/>
      <c r="F26" s="321"/>
      <c r="G26" s="321"/>
      <c r="H26" s="285"/>
      <c r="I26" s="162"/>
      <c r="N26" s="36"/>
    </row>
    <row r="27" spans="1:14" ht="15.75">
      <c r="A27" s="146" t="s">
        <v>106</v>
      </c>
      <c r="B27" s="205"/>
      <c r="C27" s="320"/>
      <c r="D27" s="321"/>
      <c r="E27" s="321"/>
      <c r="F27" s="321"/>
      <c r="G27" s="321"/>
      <c r="H27" s="285"/>
      <c r="I27" s="162"/>
      <c r="N27" s="36"/>
    </row>
    <row r="28" spans="1:14" ht="15.75">
      <c r="A28" s="146" t="s">
        <v>107</v>
      </c>
      <c r="B28" s="44"/>
      <c r="C28" s="316" t="s">
        <v>343</v>
      </c>
      <c r="D28" s="315">
        <v>0</v>
      </c>
      <c r="E28" s="315">
        <v>0</v>
      </c>
      <c r="F28" s="315">
        <v>0</v>
      </c>
      <c r="G28" s="315">
        <v>0</v>
      </c>
      <c r="H28" s="164"/>
      <c r="I28" s="162"/>
      <c r="N28" s="36"/>
    </row>
    <row r="29" spans="1:14" ht="15.75">
      <c r="A29" s="146" t="s">
        <v>108</v>
      </c>
      <c r="B29" s="44"/>
      <c r="C29" s="320" t="s">
        <v>334</v>
      </c>
      <c r="D29" s="321"/>
      <c r="E29" s="321"/>
      <c r="F29" s="321"/>
      <c r="G29" s="321"/>
      <c r="H29" s="285"/>
      <c r="I29" s="162"/>
      <c r="N29" s="36"/>
    </row>
    <row r="30" spans="1:14" ht="15.75">
      <c r="A30" s="146" t="s">
        <v>109</v>
      </c>
      <c r="B30" s="44"/>
      <c r="C30" s="320"/>
      <c r="D30" s="321"/>
      <c r="E30" s="321"/>
      <c r="F30" s="321"/>
      <c r="G30" s="321"/>
      <c r="H30" s="285"/>
      <c r="I30" s="162"/>
      <c r="N30" s="36"/>
    </row>
    <row r="31" spans="1:14" ht="15.75">
      <c r="A31" s="146"/>
      <c r="B31" s="205"/>
      <c r="C31" s="166"/>
      <c r="D31" s="323"/>
      <c r="E31" s="324"/>
      <c r="F31" s="324"/>
      <c r="G31" s="325"/>
      <c r="H31" s="164"/>
      <c r="I31" s="162"/>
      <c r="N31" s="36"/>
    </row>
    <row r="32" spans="1:14" ht="15.75">
      <c r="A32" s="165" t="s">
        <v>283</v>
      </c>
      <c r="B32" s="205"/>
      <c r="C32" s="316" t="s">
        <v>374</v>
      </c>
      <c r="D32" s="315">
        <v>0</v>
      </c>
      <c r="E32" s="315">
        <v>0</v>
      </c>
      <c r="F32" s="315">
        <v>0</v>
      </c>
      <c r="G32" s="315">
        <v>0</v>
      </c>
      <c r="H32" s="164"/>
      <c r="I32" s="162"/>
      <c r="N32" s="36"/>
    </row>
    <row r="33" spans="1:14" ht="15.75">
      <c r="A33" s="165" t="s">
        <v>110</v>
      </c>
      <c r="B33" s="44"/>
      <c r="C33" s="316" t="s">
        <v>375</v>
      </c>
      <c r="D33" s="315">
        <v>4</v>
      </c>
      <c r="E33" s="315">
        <v>0</v>
      </c>
      <c r="F33" s="315">
        <v>2</v>
      </c>
      <c r="G33" s="315">
        <v>1</v>
      </c>
      <c r="H33" s="164" t="s">
        <v>371</v>
      </c>
      <c r="I33" s="162"/>
      <c r="N33" s="36"/>
    </row>
    <row r="34" spans="1:14" ht="15.75">
      <c r="A34" s="165" t="s">
        <v>111</v>
      </c>
      <c r="B34" s="205"/>
      <c r="C34" s="320" t="s">
        <v>334</v>
      </c>
      <c r="D34" s="321"/>
      <c r="E34" s="321"/>
      <c r="F34" s="321"/>
      <c r="G34" s="321"/>
      <c r="H34" s="285"/>
      <c r="I34" s="162"/>
      <c r="N34" s="36"/>
    </row>
    <row r="35" spans="1:14" ht="15.75">
      <c r="A35" s="165" t="s">
        <v>112</v>
      </c>
      <c r="B35" s="205"/>
      <c r="C35" s="320"/>
      <c r="D35" s="321"/>
      <c r="E35" s="321"/>
      <c r="F35" s="321"/>
      <c r="G35" s="321"/>
      <c r="H35" s="285"/>
      <c r="I35" s="162"/>
      <c r="N35" s="36"/>
    </row>
    <row r="36" spans="1:14" ht="15.75">
      <c r="A36" s="146"/>
      <c r="B36" s="212"/>
      <c r="C36" s="166"/>
      <c r="D36" s="323"/>
      <c r="E36" s="324"/>
      <c r="F36" s="324"/>
      <c r="G36" s="325"/>
      <c r="H36" s="164"/>
      <c r="I36" s="162"/>
      <c r="N36" s="36"/>
    </row>
    <row r="37" spans="1:14" ht="15.75">
      <c r="A37" s="146" t="s">
        <v>113</v>
      </c>
      <c r="B37" s="44"/>
      <c r="C37" s="316" t="s">
        <v>345</v>
      </c>
      <c r="D37" s="315">
        <v>7074</v>
      </c>
      <c r="E37" s="315">
        <v>6733</v>
      </c>
      <c r="F37" s="315">
        <v>4540</v>
      </c>
      <c r="G37" s="315">
        <f>SUM(G38:G40)</f>
        <v>7850</v>
      </c>
      <c r="H37" s="164"/>
      <c r="I37" s="162"/>
      <c r="N37" s="36"/>
    </row>
    <row r="38" spans="1:14" ht="15.75">
      <c r="A38" s="146" t="s">
        <v>114</v>
      </c>
      <c r="B38" s="44"/>
      <c r="C38" s="320" t="s">
        <v>334</v>
      </c>
      <c r="D38" s="321">
        <v>7327</v>
      </c>
      <c r="E38" s="321">
        <v>6724</v>
      </c>
      <c r="F38" s="321">
        <v>4592</v>
      </c>
      <c r="G38" s="321">
        <v>4507</v>
      </c>
      <c r="H38" s="285" t="s">
        <v>372</v>
      </c>
      <c r="I38" s="162"/>
      <c r="N38" s="36"/>
    </row>
    <row r="39" spans="1:14" ht="15.75">
      <c r="A39" s="146" t="s">
        <v>115</v>
      </c>
      <c r="B39" s="44"/>
      <c r="C39" s="320"/>
      <c r="D39" s="321"/>
      <c r="E39" s="321"/>
      <c r="F39" s="321"/>
      <c r="G39" s="321"/>
      <c r="H39" s="285" t="s">
        <v>373</v>
      </c>
      <c r="I39" s="162"/>
      <c r="N39" s="36"/>
    </row>
    <row r="40" spans="1:14" ht="15.75">
      <c r="A40" s="146"/>
      <c r="B40" s="44"/>
      <c r="C40" s="320"/>
      <c r="D40" s="321">
        <v>-253</v>
      </c>
      <c r="E40" s="321">
        <v>9</v>
      </c>
      <c r="F40" s="321">
        <v>-52</v>
      </c>
      <c r="G40" s="321">
        <v>3343</v>
      </c>
      <c r="H40" s="285" t="s">
        <v>468</v>
      </c>
      <c r="I40" s="162"/>
      <c r="N40" s="36"/>
    </row>
    <row r="41" spans="1:14" ht="16.5" thickBot="1">
      <c r="A41" s="169"/>
      <c r="B41" s="205"/>
      <c r="C41" s="166"/>
      <c r="D41" s="323"/>
      <c r="E41" s="324"/>
      <c r="F41" s="324"/>
      <c r="G41" s="325"/>
      <c r="H41" s="164"/>
      <c r="I41" s="162"/>
      <c r="N41" s="36"/>
    </row>
    <row r="42" spans="1:14" ht="17.25" thickBot="1" thickTop="1">
      <c r="A42" s="146" t="s">
        <v>116</v>
      </c>
      <c r="B42" s="146"/>
      <c r="C42" s="170" t="s">
        <v>378</v>
      </c>
      <c r="D42" s="274">
        <v>10016</v>
      </c>
      <c r="E42" s="274">
        <v>-10661</v>
      </c>
      <c r="F42" s="274">
        <v>-8726</v>
      </c>
      <c r="G42" s="275">
        <v>-6931</v>
      </c>
      <c r="H42" s="171"/>
      <c r="I42" s="160"/>
      <c r="N42" s="36"/>
    </row>
    <row r="43" spans="1:10" ht="16.5" thickTop="1">
      <c r="A43" s="169"/>
      <c r="B43" s="44"/>
      <c r="C43" s="173" t="s">
        <v>352</v>
      </c>
      <c r="D43" s="217"/>
      <c r="E43" s="31"/>
      <c r="F43" s="31"/>
      <c r="G43" s="135"/>
      <c r="H43" s="31"/>
      <c r="I43" s="162"/>
      <c r="J43" s="36"/>
    </row>
    <row r="44" spans="1:10" ht="9" customHeight="1">
      <c r="A44" s="169"/>
      <c r="B44" s="44"/>
      <c r="C44" s="174"/>
      <c r="D44" s="218"/>
      <c r="E44" s="31"/>
      <c r="F44" s="31"/>
      <c r="G44" s="31"/>
      <c r="H44" s="31"/>
      <c r="I44" s="162"/>
      <c r="J44" s="36"/>
    </row>
    <row r="45" spans="1:10" s="177" customFormat="1" ht="15.75">
      <c r="A45" s="169"/>
      <c r="B45" s="44"/>
      <c r="C45" s="176" t="s">
        <v>353</v>
      </c>
      <c r="D45" s="36"/>
      <c r="E45" s="31"/>
      <c r="F45" s="31"/>
      <c r="G45" s="31"/>
      <c r="H45" s="31"/>
      <c r="I45" s="162"/>
      <c r="J45" s="36"/>
    </row>
    <row r="46" spans="1:10" ht="15.75">
      <c r="A46" s="169"/>
      <c r="B46" s="44"/>
      <c r="C46" s="46" t="s">
        <v>354</v>
      </c>
      <c r="D46" s="36"/>
      <c r="E46" s="31"/>
      <c r="F46" s="31"/>
      <c r="G46" s="31"/>
      <c r="H46" s="31"/>
      <c r="I46" s="162"/>
      <c r="J46" s="36"/>
    </row>
    <row r="47" spans="1:11" ht="12" customHeight="1" thickBot="1">
      <c r="A47" s="213"/>
      <c r="B47" s="210"/>
      <c r="C47" s="180"/>
      <c r="D47" s="181"/>
      <c r="E47" s="181"/>
      <c r="F47" s="181"/>
      <c r="G47" s="181"/>
      <c r="H47" s="181"/>
      <c r="I47" s="182"/>
      <c r="K47" s="36"/>
    </row>
    <row r="48" spans="1:11" ht="16.5" thickTop="1">
      <c r="A48" s="214"/>
      <c r="B48" s="198"/>
      <c r="K48" s="36"/>
    </row>
    <row r="49" ht="12.75">
      <c r="A49" s="214"/>
    </row>
    <row r="50" spans="1:9" ht="30" customHeight="1">
      <c r="A50" s="214"/>
      <c r="B50" s="211" t="s">
        <v>322</v>
      </c>
      <c r="C50" s="187"/>
      <c r="D50" s="439" t="str">
        <f>IF(COUNTA(D8:G8,D11:G15,D19:G19,D23:G23,D25:G25,D28:G28,D32:G33,D37:G37,D42:G42)/56*100=100,"OK - Tabulka 2D je zcela vyplněna","WARNING - Table 2D is not fully completed, please fill in figure, L, M or 0")</f>
        <v>OK - Tabulka 2D je zcela vyplněna</v>
      </c>
      <c r="E50" s="439"/>
      <c r="F50" s="439"/>
      <c r="G50" s="439"/>
      <c r="H50" s="188"/>
      <c r="I50" s="118"/>
    </row>
    <row r="51" spans="1:9" ht="15.75">
      <c r="A51" s="214"/>
      <c r="B51" s="119" t="s">
        <v>323</v>
      </c>
      <c r="C51" s="189"/>
      <c r="D51" s="184"/>
      <c r="E51" s="90"/>
      <c r="F51" s="90"/>
      <c r="G51" s="90"/>
      <c r="H51" s="120"/>
      <c r="I51" s="121"/>
    </row>
    <row r="52" spans="1:9" ht="23.25">
      <c r="A52" s="214"/>
      <c r="B52" s="190"/>
      <c r="C52" s="191" t="s">
        <v>284</v>
      </c>
      <c r="D52" s="326">
        <f>IF(D42="M",0,D42)-IF(D8="M",0,D8)-IF(D11="M",0,D11)-IF(D19="M",0,D19)-IF(D23="M",0,D23)-IF(D25="M",0,D25)-IF(D28="M",0,D28)-IF(D32="M",0,D32)-IF(D33="M",0,D33)-IF(D37="M",0,D37)</f>
        <v>0</v>
      </c>
      <c r="E52" s="326">
        <f>IF(E42="M",0,E42)-IF(E8="M",0,E8)-IF(E11="M",0,E11)-IF(E19="M",0,E19)-IF(E23="M",0,E23)-IF(E25="M",0,E25)-IF(E28="M",0,E28)-IF(E32="M",0,E32)-IF(E33="M",0,E33)-IF(E37="M",0,E37)</f>
        <v>0</v>
      </c>
      <c r="F52" s="326">
        <f>IF(F42="M",0,F42)-IF(F8="M",0,F8)-IF(F11="M",0,F11)-IF(F19="M",0,F19)-IF(F23="M",0,F23)-IF(F25="M",0,F25)-IF(F28="M",0,F28)-IF(F32="M",0,F32)-IF(F33="M",0,F33)-IF(F37="M",0,F37)</f>
        <v>0</v>
      </c>
      <c r="G52" s="326">
        <f>IF(G42="M",0,G42)-IF(G8="M",0,G8)-IF(G11="M",0,G11)-IF(G19="M",0,G19)-IF(G23="M",0,G23)-IF(G25="M",0,G25)-IF(G28="M",0,G28)-IF(G32="M",0,G32)-IF(G33="M",0,G33)-IF(G37="M",0,G37)</f>
        <v>0</v>
      </c>
      <c r="H52" s="120"/>
      <c r="I52" s="121"/>
    </row>
    <row r="53" spans="1:9" ht="15.75">
      <c r="A53" s="214"/>
      <c r="B53" s="190"/>
      <c r="C53" s="191" t="s">
        <v>285</v>
      </c>
      <c r="D53" s="326">
        <f>IF(D11="M",0,D11)-IF(D12="M",0,D12)-IF(D13="M",0,D13)-IF(D14="M",0,D14)</f>
        <v>0</v>
      </c>
      <c r="E53" s="326">
        <f>IF(E11="M",0,E11)-IF(E12="M",0,E12)-IF(E13="M",0,E13)-IF(E14="M",0,E14)</f>
        <v>0</v>
      </c>
      <c r="F53" s="326">
        <f>IF(F11="M",0,F11)-IF(F12="M",0,F12)-IF(F13="M",0,F13)-IF(F14="M",0,F14)</f>
        <v>0</v>
      </c>
      <c r="G53" s="326">
        <f>IF(G11="M",0,G11)-IF(G12="M",0,G12)-IF(G13="M",0,G13)-IF(G14="M",0,G14)</f>
        <v>0</v>
      </c>
      <c r="H53" s="120"/>
      <c r="I53" s="121"/>
    </row>
    <row r="54" spans="1:9" ht="15.75">
      <c r="A54" s="214"/>
      <c r="B54" s="190"/>
      <c r="C54" s="191" t="s">
        <v>286</v>
      </c>
      <c r="D54" s="326">
        <f>D37-SUM(D38:D41)</f>
        <v>0</v>
      </c>
      <c r="E54" s="326">
        <f>E37-SUM(E38:E41)</f>
        <v>0</v>
      </c>
      <c r="F54" s="326">
        <f>F37-SUM(F38:F41)</f>
        <v>0</v>
      </c>
      <c r="G54" s="326">
        <f>G37-SUM(G38:G41)</f>
        <v>0</v>
      </c>
      <c r="H54" s="120"/>
      <c r="I54" s="121"/>
    </row>
    <row r="55" spans="1:9" ht="15.75">
      <c r="A55" s="214"/>
      <c r="B55" s="193" t="s">
        <v>355</v>
      </c>
      <c r="C55" s="191"/>
      <c r="D55" s="310"/>
      <c r="E55" s="310"/>
      <c r="F55" s="310"/>
      <c r="G55" s="310"/>
      <c r="H55" s="120"/>
      <c r="I55" s="121"/>
    </row>
    <row r="56" spans="1:9" ht="15.75">
      <c r="A56" s="192"/>
      <c r="B56" s="194"/>
      <c r="C56" s="195" t="s">
        <v>287</v>
      </c>
      <c r="D56" s="311">
        <f>IF('Tabulka 1'!E14="M",0,'Tabulka 1'!E14)-IF('Tabulka 2D'!D42="M",0,'Tabulka 2D'!D42)</f>
        <v>0</v>
      </c>
      <c r="E56" s="311">
        <f>IF('Tabulka 1'!F14="M",0,'Tabulka 1'!F14)-IF('Tabulka 2D'!E42="M",0,'Tabulka 2D'!E42)</f>
        <v>0</v>
      </c>
      <c r="F56" s="311">
        <f>IF('Tabulka 1'!G14="M",0,'Tabulka 1'!G14)-IF('Tabulka 2D'!F42="M",0,'Tabulka 2D'!F42)</f>
        <v>0</v>
      </c>
      <c r="G56" s="311">
        <f>IF('Tabulka 1'!H14="M",0,'Tabulka 1'!H14)-IF('Tabulka 2D'!G42="M",0,'Tabulka 2D'!G42)</f>
        <v>0</v>
      </c>
      <c r="H56" s="196"/>
      <c r="I56" s="197"/>
    </row>
    <row r="57" ht="12.75">
      <c r="A57" s="192"/>
    </row>
    <row r="58" ht="12.75">
      <c r="A58" s="192"/>
    </row>
    <row r="59" ht="12.75">
      <c r="A59" s="192"/>
    </row>
    <row r="60" ht="12.75">
      <c r="A60" s="207"/>
    </row>
    <row r="61" ht="12.75">
      <c r="A61" s="207"/>
    </row>
  </sheetData>
  <sheetProtection/>
  <mergeCells count="2">
    <mergeCell ref="D50:G50"/>
    <mergeCell ref="D4:G4"/>
  </mergeCells>
  <conditionalFormatting sqref="D50">
    <cfRule type="expression" priority="1" dxfId="0" stopIfTrue="1">
      <formula>COUNTA(D8:G8,D11:G15,D19:G19,D23:G23,D25:G25,D28:G28,D32:G33,D37:G37,D42:G42)/56*100&lt;&gt;100</formula>
    </cfRule>
  </conditionalFormatting>
  <conditionalFormatting sqref="E50:G50">
    <cfRule type="expression" priority="2" dxfId="0" stopIfTrue="1">
      <formula>COUNTA(E8:G8,E11:G15,E19:G19,E23:G23,E25:G25,E28:G28,E32:G33,E37:G37,E42:G42)/56*100&lt;&gt;100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="85" zoomScaleNormal="85" zoomScalePageLayoutView="0" workbookViewId="0" topLeftCell="D1">
      <selection activeCell="D10" sqref="D10:G46"/>
    </sheetView>
  </sheetViews>
  <sheetFormatPr defaultColWidth="12.57421875" defaultRowHeight="12.75"/>
  <cols>
    <col min="1" max="1" width="9.28125" style="401" hidden="1" customWidth="1"/>
    <col min="2" max="2" width="4.8515625" style="403" customWidth="1"/>
    <col min="3" max="3" width="69.28125" style="403" customWidth="1"/>
    <col min="4" max="7" width="17.140625" style="329" customWidth="1"/>
    <col min="8" max="8" width="111.421875" style="329" customWidth="1"/>
    <col min="9" max="9" width="6.8515625" style="329" customWidth="1"/>
    <col min="10" max="10" width="1.28515625" style="329" customWidth="1"/>
    <col min="11" max="11" width="0.71875" style="329" customWidth="1"/>
    <col min="12" max="12" width="12.57421875" style="329" customWidth="1"/>
    <col min="13" max="13" width="52.421875" style="329" customWidth="1"/>
    <col min="14" max="16384" width="12.57421875" style="329" customWidth="1"/>
  </cols>
  <sheetData>
    <row r="1" spans="1:11" ht="9.75" customHeight="1">
      <c r="A1" s="192"/>
      <c r="B1" s="202"/>
      <c r="C1" s="219"/>
      <c r="D1" s="327"/>
      <c r="E1" s="328"/>
      <c r="F1" s="328"/>
      <c r="G1" s="328"/>
      <c r="H1" s="328"/>
      <c r="I1" s="328"/>
      <c r="K1" s="265"/>
    </row>
    <row r="2" spans="1:11" ht="9.75" customHeight="1">
      <c r="A2" s="192"/>
      <c r="B2" s="202"/>
      <c r="C2" s="219"/>
      <c r="D2" s="327"/>
      <c r="E2" s="328"/>
      <c r="F2" s="328"/>
      <c r="G2" s="328"/>
      <c r="H2" s="328"/>
      <c r="I2" s="328"/>
      <c r="K2" s="265"/>
    </row>
    <row r="3" spans="1:11" ht="18">
      <c r="A3" s="135"/>
      <c r="B3" s="220"/>
      <c r="C3" s="137" t="s">
        <v>427</v>
      </c>
      <c r="D3" s="330"/>
      <c r="K3" s="265"/>
    </row>
    <row r="4" spans="1:11" ht="16.5" thickBot="1">
      <c r="A4" s="135"/>
      <c r="B4" s="220"/>
      <c r="C4" s="220"/>
      <c r="K4" s="265"/>
    </row>
    <row r="5" spans="1:11" ht="16.5" thickTop="1">
      <c r="A5" s="140"/>
      <c r="B5" s="221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222"/>
      <c r="C6" s="46" t="str">
        <f>'Titulní stránka'!E13</f>
        <v>Členská země: Česká republika</v>
      </c>
      <c r="D6" s="148"/>
      <c r="E6" s="437" t="s">
        <v>298</v>
      </c>
      <c r="F6" s="437"/>
      <c r="G6" s="149"/>
      <c r="H6" s="334"/>
      <c r="I6" s="335"/>
    </row>
    <row r="7" spans="1:9" ht="15.75">
      <c r="A7" s="146"/>
      <c r="B7" s="222"/>
      <c r="C7" s="336" t="s">
        <v>296</v>
      </c>
      <c r="D7" s="55">
        <v>2008</v>
      </c>
      <c r="E7" s="55">
        <v>2009</v>
      </c>
      <c r="F7" s="55">
        <v>2010</v>
      </c>
      <c r="G7" s="55">
        <v>2011</v>
      </c>
      <c r="H7" s="337"/>
      <c r="I7" s="335"/>
    </row>
    <row r="8" spans="1:9" ht="15.75">
      <c r="A8" s="146"/>
      <c r="B8" s="222"/>
      <c r="C8" s="338" t="str">
        <f>'Titulní stránka'!E14</f>
        <v>Datum: 27/09/2012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222"/>
      <c r="C9" s="156"/>
      <c r="D9" s="342"/>
      <c r="E9" s="342"/>
      <c r="F9" s="342"/>
      <c r="G9" s="343"/>
      <c r="H9" s="344"/>
      <c r="I9" s="335"/>
    </row>
    <row r="10" spans="1:9" ht="16.5" customHeight="1" thickBot="1" thickTop="1">
      <c r="A10" s="345" t="s">
        <v>117</v>
      </c>
      <c r="B10" s="223"/>
      <c r="C10" s="170" t="s">
        <v>379</v>
      </c>
      <c r="D10" s="346">
        <v>85947</v>
      </c>
      <c r="E10" s="346">
        <v>218331</v>
      </c>
      <c r="F10" s="346">
        <v>182711</v>
      </c>
      <c r="G10" s="347">
        <v>125177</v>
      </c>
      <c r="H10" s="171"/>
      <c r="I10" s="335"/>
    </row>
    <row r="11" spans="1:9" ht="6" customHeight="1" thickTop="1">
      <c r="A11" s="345"/>
      <c r="B11" s="222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118</v>
      </c>
      <c r="B12" s="224"/>
      <c r="C12" s="351" t="s">
        <v>440</v>
      </c>
      <c r="D12" s="352">
        <f>IF(AND(D13="M",D14="M",D15="M",D22="M",D27="M"),"M",D13+D14+D15+D22+D27)</f>
        <v>41839</v>
      </c>
      <c r="E12" s="353">
        <f>IF(AND(E13="M",E14="M",E15="M",E22="M",E27="M"),"M",E13+E14+E15+E22+E27)</f>
        <v>90</v>
      </c>
      <c r="F12" s="353">
        <f>IF(AND(F13="M",F14="M",F15="M",F22="M",F27="M"),"M",F13+F14+F15+F22+F27)</f>
        <v>-22208</v>
      </c>
      <c r="G12" s="353">
        <f>IF(AND(G13="M",G14="M",G15="M",G22="M",G27="M"),"M",G13+G14+G15+G22+G27)</f>
        <v>2386</v>
      </c>
      <c r="H12" s="354"/>
      <c r="I12" s="355"/>
    </row>
    <row r="13" spans="1:9" s="356" customFormat="1" ht="16.5" customHeight="1">
      <c r="A13" s="345" t="s">
        <v>119</v>
      </c>
      <c r="B13" s="225"/>
      <c r="C13" s="357" t="s">
        <v>380</v>
      </c>
      <c r="D13" s="358">
        <v>75322</v>
      </c>
      <c r="E13" s="358">
        <v>-57823</v>
      </c>
      <c r="F13" s="358">
        <v>-12887</v>
      </c>
      <c r="G13" s="358">
        <v>-33278</v>
      </c>
      <c r="H13" s="354"/>
      <c r="I13" s="355"/>
    </row>
    <row r="14" spans="1:9" s="356" customFormat="1" ht="16.5" customHeight="1">
      <c r="A14" s="345" t="s">
        <v>120</v>
      </c>
      <c r="B14" s="225"/>
      <c r="C14" s="357" t="s">
        <v>381</v>
      </c>
      <c r="D14" s="358">
        <v>1897</v>
      </c>
      <c r="E14" s="358">
        <v>3811</v>
      </c>
      <c r="F14" s="358">
        <v>-4185</v>
      </c>
      <c r="G14" s="358">
        <v>524</v>
      </c>
      <c r="H14" s="354"/>
      <c r="I14" s="355"/>
    </row>
    <row r="15" spans="1:9" s="356" customFormat="1" ht="16.5" customHeight="1">
      <c r="A15" s="345" t="s">
        <v>121</v>
      </c>
      <c r="B15" s="225"/>
      <c r="C15" s="357" t="s">
        <v>382</v>
      </c>
      <c r="D15" s="358">
        <v>-3039</v>
      </c>
      <c r="E15" s="358">
        <v>106</v>
      </c>
      <c r="F15" s="358">
        <v>2071</v>
      </c>
      <c r="G15" s="358">
        <v>563</v>
      </c>
      <c r="H15" s="354"/>
      <c r="I15" s="355"/>
    </row>
    <row r="16" spans="1:9" s="356" customFormat="1" ht="16.5" customHeight="1">
      <c r="A16" s="345" t="s">
        <v>122</v>
      </c>
      <c r="B16" s="225"/>
      <c r="C16" s="359" t="s">
        <v>403</v>
      </c>
      <c r="D16" s="360">
        <v>2910</v>
      </c>
      <c r="E16" s="361">
        <v>3649</v>
      </c>
      <c r="F16" s="361">
        <v>5853</v>
      </c>
      <c r="G16" s="362">
        <v>4771</v>
      </c>
      <c r="H16" s="354"/>
      <c r="I16" s="355"/>
    </row>
    <row r="17" spans="1:9" s="356" customFormat="1" ht="16.5" customHeight="1">
      <c r="A17" s="345" t="s">
        <v>123</v>
      </c>
      <c r="B17" s="225"/>
      <c r="C17" s="359" t="s">
        <v>404</v>
      </c>
      <c r="D17" s="363">
        <v>-5949</v>
      </c>
      <c r="E17" s="364">
        <v>-3543</v>
      </c>
      <c r="F17" s="364">
        <v>-3782</v>
      </c>
      <c r="G17" s="365">
        <v>-4208</v>
      </c>
      <c r="H17" s="354"/>
      <c r="I17" s="355"/>
    </row>
    <row r="18" spans="1:9" s="356" customFormat="1" ht="16.5" customHeight="1">
      <c r="A18" s="345" t="s">
        <v>124</v>
      </c>
      <c r="B18" s="225"/>
      <c r="C18" s="366" t="s">
        <v>383</v>
      </c>
      <c r="D18" s="358">
        <v>-204</v>
      </c>
      <c r="E18" s="358">
        <v>-75</v>
      </c>
      <c r="F18" s="358">
        <v>-728</v>
      </c>
      <c r="G18" s="358">
        <v>-2</v>
      </c>
      <c r="H18" s="354"/>
      <c r="I18" s="355"/>
    </row>
    <row r="19" spans="1:9" s="356" customFormat="1" ht="16.5" customHeight="1">
      <c r="A19" s="345" t="s">
        <v>125</v>
      </c>
      <c r="B19" s="225"/>
      <c r="C19" s="366" t="s">
        <v>384</v>
      </c>
      <c r="D19" s="358">
        <v>-2835</v>
      </c>
      <c r="E19" s="358">
        <v>181</v>
      </c>
      <c r="F19" s="358">
        <v>2799</v>
      </c>
      <c r="G19" s="358">
        <v>565</v>
      </c>
      <c r="H19" s="354"/>
      <c r="I19" s="355"/>
    </row>
    <row r="20" spans="1:9" s="356" customFormat="1" ht="16.5" customHeight="1">
      <c r="A20" s="345" t="s">
        <v>126</v>
      </c>
      <c r="B20" s="225"/>
      <c r="C20" s="367" t="s">
        <v>387</v>
      </c>
      <c r="D20" s="368">
        <v>2909</v>
      </c>
      <c r="E20" s="369">
        <v>3650</v>
      </c>
      <c r="F20" s="369">
        <v>5853</v>
      </c>
      <c r="G20" s="370">
        <v>4769</v>
      </c>
      <c r="H20" s="354"/>
      <c r="I20" s="355"/>
    </row>
    <row r="21" spans="1:9" s="356" customFormat="1" ht="16.5" customHeight="1">
      <c r="A21" s="345" t="s">
        <v>127</v>
      </c>
      <c r="B21" s="225"/>
      <c r="C21" s="367" t="s">
        <v>388</v>
      </c>
      <c r="D21" s="371">
        <v>-5744</v>
      </c>
      <c r="E21" s="372">
        <v>-3469</v>
      </c>
      <c r="F21" s="372">
        <v>-3054</v>
      </c>
      <c r="G21" s="373">
        <v>-4204</v>
      </c>
      <c r="H21" s="354"/>
      <c r="I21" s="355"/>
    </row>
    <row r="22" spans="1:9" s="356" customFormat="1" ht="16.5" customHeight="1">
      <c r="A22" s="345" t="s">
        <v>128</v>
      </c>
      <c r="B22" s="225"/>
      <c r="C22" s="357" t="s">
        <v>385</v>
      </c>
      <c r="D22" s="358">
        <v>-23200</v>
      </c>
      <c r="E22" s="358">
        <v>-8832</v>
      </c>
      <c r="F22" s="358">
        <v>740</v>
      </c>
      <c r="G22" s="358">
        <v>153</v>
      </c>
      <c r="H22" s="354"/>
      <c r="I22" s="355"/>
    </row>
    <row r="23" spans="1:9" s="356" customFormat="1" ht="16.5" customHeight="1">
      <c r="A23" s="345" t="s">
        <v>129</v>
      </c>
      <c r="B23" s="225"/>
      <c r="C23" s="366" t="s">
        <v>441</v>
      </c>
      <c r="D23" s="358">
        <v>-203</v>
      </c>
      <c r="E23" s="358">
        <v>52</v>
      </c>
      <c r="F23" s="358">
        <v>86</v>
      </c>
      <c r="G23" s="358">
        <v>104</v>
      </c>
      <c r="H23" s="354"/>
      <c r="I23" s="355"/>
    </row>
    <row r="24" spans="1:9" s="356" customFormat="1" ht="16.5" customHeight="1">
      <c r="A24" s="345" t="s">
        <v>130</v>
      </c>
      <c r="B24" s="225"/>
      <c r="C24" s="366" t="s">
        <v>386</v>
      </c>
      <c r="D24" s="358">
        <v>-22997</v>
      </c>
      <c r="E24" s="358">
        <v>-8884</v>
      </c>
      <c r="F24" s="358">
        <v>654</v>
      </c>
      <c r="G24" s="358">
        <v>49</v>
      </c>
      <c r="H24" s="354"/>
      <c r="I24" s="355"/>
    </row>
    <row r="25" spans="1:9" s="356" customFormat="1" ht="16.5" customHeight="1">
      <c r="A25" s="345" t="s">
        <v>131</v>
      </c>
      <c r="B25" s="225"/>
      <c r="C25" s="367" t="s">
        <v>387</v>
      </c>
      <c r="D25" s="374">
        <v>1863</v>
      </c>
      <c r="E25" s="375">
        <v>1551</v>
      </c>
      <c r="F25" s="375">
        <v>1338</v>
      </c>
      <c r="G25" s="376">
        <v>1351</v>
      </c>
      <c r="H25" s="354"/>
      <c r="I25" s="355"/>
    </row>
    <row r="26" spans="1:9" s="356" customFormat="1" ht="16.5" customHeight="1">
      <c r="A26" s="345" t="s">
        <v>132</v>
      </c>
      <c r="B26" s="225"/>
      <c r="C26" s="367" t="s">
        <v>388</v>
      </c>
      <c r="D26" s="374">
        <v>-24860</v>
      </c>
      <c r="E26" s="375">
        <v>-10435</v>
      </c>
      <c r="F26" s="375">
        <v>-684</v>
      </c>
      <c r="G26" s="376">
        <v>-1302</v>
      </c>
      <c r="H26" s="354"/>
      <c r="I26" s="355"/>
    </row>
    <row r="27" spans="1:9" s="356" customFormat="1" ht="16.5" customHeight="1">
      <c r="A27" s="345" t="s">
        <v>133</v>
      </c>
      <c r="B27" s="225"/>
      <c r="C27" s="357" t="s">
        <v>389</v>
      </c>
      <c r="D27" s="358">
        <v>-9141</v>
      </c>
      <c r="E27" s="358">
        <v>62828</v>
      </c>
      <c r="F27" s="358">
        <v>-7947</v>
      </c>
      <c r="G27" s="358">
        <v>34424</v>
      </c>
      <c r="H27" s="354"/>
      <c r="I27" s="355"/>
    </row>
    <row r="28" spans="1:9" s="356" customFormat="1" ht="16.5" customHeight="1">
      <c r="A28" s="345"/>
      <c r="B28" s="225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134</v>
      </c>
      <c r="B29" s="224"/>
      <c r="C29" s="227" t="s">
        <v>443</v>
      </c>
      <c r="D29" s="353">
        <f>IF(AND(D30="M",D31="M",D33="M",D34="M",D36="M",D38="M",D39="M",D40="M"),"M",SUM(D30:D31)+SUM(D33:D34)+D36+SUM(D38:D40))</f>
        <v>-40506</v>
      </c>
      <c r="E29" s="353">
        <f>IF(AND(E30="M",E31="M",E33="M",E34="M",E36="M",E38="M",E39="M",E40="M"),"M",SUM(E30:E31)+SUM(E33:E34)+E36+SUM(E38:E40))</f>
        <v>-36565</v>
      </c>
      <c r="F29" s="353">
        <f>IF(AND(F30="M",F31="M",F33="M",F34="M",F36="M",F38="M",F39="M",F40="M"),"M",SUM(F30:F31)+SUM(F33:F34)+F36+SUM(F38:F40))</f>
        <v>-10333</v>
      </c>
      <c r="G29" s="353">
        <f>IF(AND(G30="M",G31="M",G33="M",G34="M",G36="M",G38="M",G39="M",G40="M"),"M",SUM(G30:G31)+SUM(G33:G34)+G36+SUM(G38:G40))</f>
        <v>9543</v>
      </c>
      <c r="H29" s="354"/>
      <c r="I29" s="355"/>
    </row>
    <row r="30" spans="1:9" s="356" customFormat="1" ht="16.5" customHeight="1">
      <c r="A30" s="345" t="s">
        <v>135</v>
      </c>
      <c r="B30" s="225"/>
      <c r="C30" s="357" t="s">
        <v>390</v>
      </c>
      <c r="D30" s="358">
        <v>-79</v>
      </c>
      <c r="E30" s="358">
        <v>22</v>
      </c>
      <c r="F30" s="358">
        <v>3944</v>
      </c>
      <c r="G30" s="358">
        <v>4084</v>
      </c>
      <c r="H30" s="354"/>
      <c r="I30" s="355"/>
    </row>
    <row r="31" spans="1:9" s="356" customFormat="1" ht="16.5" customHeight="1">
      <c r="A31" s="345" t="s">
        <v>136</v>
      </c>
      <c r="B31" s="225"/>
      <c r="C31" s="357" t="s">
        <v>391</v>
      </c>
      <c r="D31" s="358">
        <v>-41900</v>
      </c>
      <c r="E31" s="358">
        <v>-29925</v>
      </c>
      <c r="F31" s="358">
        <v>9635</v>
      </c>
      <c r="G31" s="358">
        <v>10844</v>
      </c>
      <c r="H31" s="354"/>
      <c r="I31" s="355"/>
    </row>
    <row r="32" spans="1:9" s="356" customFormat="1" ht="16.5" customHeight="1">
      <c r="A32" s="345"/>
      <c r="B32" s="225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137</v>
      </c>
      <c r="B33" s="225"/>
      <c r="C33" s="357" t="s">
        <v>392</v>
      </c>
      <c r="D33" s="358">
        <v>6507</v>
      </c>
      <c r="E33" s="358">
        <v>5879</v>
      </c>
      <c r="F33" s="358">
        <v>-7530</v>
      </c>
      <c r="G33" s="358">
        <v>-4690</v>
      </c>
      <c r="H33" s="354"/>
      <c r="I33" s="355"/>
    </row>
    <row r="34" spans="1:9" s="356" customFormat="1" ht="16.5" customHeight="1">
      <c r="A34" s="345" t="s">
        <v>138</v>
      </c>
      <c r="B34" s="225"/>
      <c r="C34" s="357" t="s">
        <v>442</v>
      </c>
      <c r="D34" s="358">
        <v>-8313</v>
      </c>
      <c r="E34" s="358">
        <v>-9481</v>
      </c>
      <c r="F34" s="358">
        <v>-10429</v>
      </c>
      <c r="G34" s="358">
        <v>-5030</v>
      </c>
      <c r="H34" s="354"/>
      <c r="I34" s="355"/>
    </row>
    <row r="35" spans="1:9" s="356" customFormat="1" ht="16.5" customHeight="1">
      <c r="A35" s="345" t="s">
        <v>139</v>
      </c>
      <c r="B35" s="225"/>
      <c r="C35" s="366" t="s">
        <v>394</v>
      </c>
      <c r="D35" s="358">
        <v>-994</v>
      </c>
      <c r="E35" s="358">
        <v>-919</v>
      </c>
      <c r="F35" s="358">
        <v>-1991</v>
      </c>
      <c r="G35" s="358">
        <v>-391</v>
      </c>
      <c r="H35" s="354"/>
      <c r="I35" s="355"/>
    </row>
    <row r="36" spans="1:9" s="356" customFormat="1" ht="16.5" customHeight="1">
      <c r="A36" s="345" t="s">
        <v>140</v>
      </c>
      <c r="B36" s="225"/>
      <c r="C36" s="383" t="s">
        <v>393</v>
      </c>
      <c r="D36" s="358">
        <v>-14</v>
      </c>
      <c r="E36" s="358">
        <v>-189</v>
      </c>
      <c r="F36" s="358">
        <v>0</v>
      </c>
      <c r="G36" s="358">
        <v>11</v>
      </c>
      <c r="H36" s="354"/>
      <c r="I36" s="355"/>
    </row>
    <row r="37" spans="1:9" s="356" customFormat="1" ht="16.5" customHeight="1">
      <c r="A37" s="345"/>
      <c r="B37" s="225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141</v>
      </c>
      <c r="B38" s="225"/>
      <c r="C38" s="357" t="s">
        <v>444</v>
      </c>
      <c r="D38" s="358">
        <v>3293</v>
      </c>
      <c r="E38" s="358">
        <v>-2871</v>
      </c>
      <c r="F38" s="358">
        <v>-2643</v>
      </c>
      <c r="G38" s="358">
        <v>4324</v>
      </c>
      <c r="H38" s="354"/>
      <c r="I38" s="355"/>
    </row>
    <row r="39" spans="1:9" s="356" customFormat="1" ht="16.5" customHeight="1">
      <c r="A39" s="345" t="s">
        <v>142</v>
      </c>
      <c r="B39" s="225"/>
      <c r="C39" s="357" t="s">
        <v>445</v>
      </c>
      <c r="D39" s="358">
        <v>0</v>
      </c>
      <c r="E39" s="358">
        <v>0</v>
      </c>
      <c r="F39" s="358">
        <v>-35</v>
      </c>
      <c r="G39" s="358">
        <v>0</v>
      </c>
      <c r="H39" s="354"/>
      <c r="I39" s="355"/>
    </row>
    <row r="40" spans="1:9" s="356" customFormat="1" ht="16.5" customHeight="1">
      <c r="A40" s="345" t="s">
        <v>143</v>
      </c>
      <c r="B40" s="225"/>
      <c r="C40" s="357" t="s">
        <v>446</v>
      </c>
      <c r="D40" s="358">
        <v>0</v>
      </c>
      <c r="E40" s="358">
        <v>0</v>
      </c>
      <c r="F40" s="358">
        <v>-3275</v>
      </c>
      <c r="G40" s="358">
        <v>0</v>
      </c>
      <c r="H40" s="354" t="s">
        <v>463</v>
      </c>
      <c r="I40" s="355"/>
    </row>
    <row r="41" spans="1:9" s="356" customFormat="1" ht="16.5" customHeight="1">
      <c r="A41" s="345"/>
      <c r="B41" s="225"/>
      <c r="C41" s="228"/>
      <c r="D41" s="380"/>
      <c r="E41" s="381"/>
      <c r="F41" s="381"/>
      <c r="G41" s="382"/>
      <c r="H41" s="354" t="s">
        <v>464</v>
      </c>
      <c r="I41" s="355"/>
    </row>
    <row r="42" spans="1:9" s="356" customFormat="1" ht="16.5" customHeight="1">
      <c r="A42" s="345" t="s">
        <v>144</v>
      </c>
      <c r="B42" s="224"/>
      <c r="C42" s="227" t="s">
        <v>395</v>
      </c>
      <c r="D42" s="358">
        <v>-6372</v>
      </c>
      <c r="E42" s="358">
        <v>-631</v>
      </c>
      <c r="F42" s="358">
        <v>819</v>
      </c>
      <c r="G42" s="358">
        <v>-5775</v>
      </c>
      <c r="H42" s="354"/>
      <c r="I42" s="355"/>
    </row>
    <row r="43" spans="1:9" s="356" customFormat="1" ht="16.5" customHeight="1">
      <c r="A43" s="345" t="s">
        <v>145</v>
      </c>
      <c r="B43" s="225"/>
      <c r="C43" s="357" t="s">
        <v>397</v>
      </c>
      <c r="D43" s="358">
        <v>-6372</v>
      </c>
      <c r="E43" s="358">
        <v>-631</v>
      </c>
      <c r="F43" s="358">
        <v>819</v>
      </c>
      <c r="G43" s="358">
        <v>-5775</v>
      </c>
      <c r="H43" s="354"/>
      <c r="I43" s="355"/>
    </row>
    <row r="44" spans="1:9" s="356" customFormat="1" ht="16.5" customHeight="1">
      <c r="A44" s="345" t="s">
        <v>146</v>
      </c>
      <c r="B44" s="225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1.25" customHeight="1" thickBot="1">
      <c r="A45" s="345"/>
      <c r="B45" s="225"/>
      <c r="C45" s="226"/>
      <c r="D45" s="384"/>
      <c r="E45" s="385"/>
      <c r="F45" s="385"/>
      <c r="G45" s="386"/>
      <c r="H45" s="387"/>
      <c r="I45" s="355"/>
    </row>
    <row r="46" spans="1:9" s="356" customFormat="1" ht="20.25" customHeight="1" thickBot="1" thickTop="1">
      <c r="A46" s="388" t="s">
        <v>147</v>
      </c>
      <c r="B46" s="223"/>
      <c r="C46" s="170" t="s">
        <v>439</v>
      </c>
      <c r="D46" s="389">
        <v>80908</v>
      </c>
      <c r="E46" s="389">
        <v>181225</v>
      </c>
      <c r="F46" s="389">
        <v>150989</v>
      </c>
      <c r="G46" s="390">
        <v>131331</v>
      </c>
      <c r="H46" s="229"/>
      <c r="I46" s="355"/>
    </row>
    <row r="47" spans="1:9" s="356" customFormat="1" ht="9" customHeight="1" thickBot="1" thickTop="1">
      <c r="A47" s="146"/>
      <c r="B47" s="225"/>
      <c r="C47" s="227"/>
      <c r="D47" s="391"/>
      <c r="E47" s="391"/>
      <c r="F47" s="391"/>
      <c r="G47" s="391"/>
      <c r="H47" s="391"/>
      <c r="I47" s="355"/>
    </row>
    <row r="48" spans="1:11" ht="20.25" thickBot="1" thickTop="1">
      <c r="A48" s="146"/>
      <c r="B48" s="230"/>
      <c r="C48" s="231" t="s">
        <v>431</v>
      </c>
      <c r="D48" s="392"/>
      <c r="E48" s="392"/>
      <c r="F48" s="392"/>
      <c r="G48" s="392"/>
      <c r="H48" s="393"/>
      <c r="I48" s="335"/>
      <c r="K48" s="265"/>
    </row>
    <row r="49" spans="1:11" ht="8.25" customHeight="1" thickTop="1">
      <c r="A49" s="146"/>
      <c r="B49" s="222"/>
      <c r="C49" s="232"/>
      <c r="D49" s="394"/>
      <c r="E49" s="395"/>
      <c r="F49" s="395"/>
      <c r="G49" s="395"/>
      <c r="H49" s="395"/>
      <c r="I49" s="335"/>
      <c r="K49" s="265"/>
    </row>
    <row r="50" spans="1:11" ht="15.75">
      <c r="A50" s="146"/>
      <c r="B50" s="222"/>
      <c r="C50" s="233"/>
      <c r="D50" s="265"/>
      <c r="E50" s="396"/>
      <c r="F50" s="396"/>
      <c r="H50" s="396"/>
      <c r="I50" s="335"/>
      <c r="K50" s="265"/>
    </row>
    <row r="51" spans="1:11" ht="15.75">
      <c r="A51" s="146"/>
      <c r="B51" s="222"/>
      <c r="C51" s="36" t="s">
        <v>399</v>
      </c>
      <c r="D51" s="265"/>
      <c r="E51" s="396"/>
      <c r="F51" s="396"/>
      <c r="G51" s="265" t="s">
        <v>400</v>
      </c>
      <c r="H51" s="396"/>
      <c r="I51" s="335"/>
      <c r="K51" s="265"/>
    </row>
    <row r="52" spans="1:11" ht="15.75">
      <c r="A52" s="146"/>
      <c r="B52" s="222"/>
      <c r="C52" s="46" t="s">
        <v>432</v>
      </c>
      <c r="D52" s="265"/>
      <c r="E52" s="396"/>
      <c r="F52" s="396"/>
      <c r="G52" s="265" t="s">
        <v>401</v>
      </c>
      <c r="H52" s="396"/>
      <c r="I52" s="335"/>
      <c r="K52" s="265"/>
    </row>
    <row r="53" spans="1:11" ht="15.75">
      <c r="A53" s="146"/>
      <c r="B53" s="222"/>
      <c r="C53" s="46" t="s">
        <v>398</v>
      </c>
      <c r="D53" s="397"/>
      <c r="E53" s="396"/>
      <c r="F53" s="396"/>
      <c r="H53" s="396"/>
      <c r="I53" s="335"/>
      <c r="K53" s="265"/>
    </row>
    <row r="54" spans="1:11" ht="9.75" customHeight="1" thickBot="1">
      <c r="A54" s="234"/>
      <c r="B54" s="235"/>
      <c r="C54" s="236"/>
      <c r="D54" s="398"/>
      <c r="E54" s="399"/>
      <c r="F54" s="399"/>
      <c r="G54" s="399"/>
      <c r="H54" s="399"/>
      <c r="I54" s="400"/>
      <c r="K54" s="265"/>
    </row>
    <row r="55" spans="2:11" ht="16.5" thickTop="1">
      <c r="B55" s="402"/>
      <c r="C55" s="402"/>
      <c r="D55" s="265"/>
      <c r="E55" s="265"/>
      <c r="F55" s="265"/>
      <c r="G55" s="265"/>
      <c r="H55" s="265"/>
      <c r="I55" s="265"/>
      <c r="J55" s="265"/>
      <c r="K55" s="265"/>
    </row>
    <row r="57" spans="2:10" ht="30" customHeight="1">
      <c r="B57" s="211" t="s">
        <v>322</v>
      </c>
      <c r="C57" s="187"/>
      <c r="D57" s="440" t="str">
        <f>IF(COUNTA(D10:G10,D12:G27,D29:G31,D33:G36,D38:G40,D42:G44,D46:G46)/124*100=100,"OK - Tabulka 3A je zcela vyplněna","WARNING - Table 3A is not fully completed, please fill in figure, L, M or 0")</f>
        <v>OK - Tabulka 3A je zcela vyplněna</v>
      </c>
      <c r="E57" s="440"/>
      <c r="F57" s="440"/>
      <c r="G57" s="440"/>
      <c r="H57" s="404"/>
      <c r="I57" s="405"/>
      <c r="J57" s="406"/>
    </row>
    <row r="58" spans="2:10" ht="15">
      <c r="B58" s="119" t="s">
        <v>323</v>
      </c>
      <c r="C58" s="189"/>
      <c r="D58" s="120"/>
      <c r="E58" s="120"/>
      <c r="F58" s="120"/>
      <c r="G58" s="120"/>
      <c r="H58" s="407"/>
      <c r="I58" s="408"/>
      <c r="J58" s="406"/>
    </row>
    <row r="59" spans="2:10" ht="15.75">
      <c r="B59" s="237"/>
      <c r="C59" s="191" t="s">
        <v>148</v>
      </c>
      <c r="D59" s="326">
        <f>IF(D46="M",0,D46)-IF(D10="M",0,D10)-IF(D12="M",0,D12)-IF(D29="M",0,D29)-IF(D42="M",0,D42)</f>
        <v>0</v>
      </c>
      <c r="E59" s="326">
        <f>IF(E46="M",0,E46)-IF(E10="M",0,E10)-IF(E12="M",0,E12)-IF(E29="M",0,E29)-IF(E42="M",0,E42)</f>
        <v>0</v>
      </c>
      <c r="F59" s="326">
        <f>IF(F46="M",0,F46)-IF(F10="M",0,F10)-IF(F12="M",0,F12)-IF(F29="M",0,F29)-IF(F42="M",0,F42)</f>
        <v>0</v>
      </c>
      <c r="G59" s="326">
        <f>IF(G46="M",0,G46)-IF(G10="M",0,G10)-IF(G12="M",0,G12)-IF(G29="M",0,G29)-IF(G42="M",0,G42)</f>
        <v>0</v>
      </c>
      <c r="H59" s="409"/>
      <c r="I59" s="408"/>
      <c r="J59" s="406"/>
    </row>
    <row r="60" spans="2:10" ht="15.75">
      <c r="B60" s="237"/>
      <c r="C60" s="191" t="s">
        <v>149</v>
      </c>
      <c r="D60" s="326">
        <f>IF(D12="M",0,D12)-IF(D13="M",0,D13)-IF(D14="M",0,D14)-IF(D15="M",0,D15)-IF(D22="M",0,D22)-IF(D27="M",0,D27)</f>
        <v>0</v>
      </c>
      <c r="E60" s="326">
        <f>IF(E12="M",0,E12)-IF(E13="M",0,E13)-IF(E14="M",0,E14)-IF(E15="M",0,E15)-IF(E22="M",0,E22)-IF(E27="M",0,E27)</f>
        <v>0</v>
      </c>
      <c r="F60" s="326">
        <f>IF(F12="M",0,F12)-IF(F13="M",0,F13)-IF(F14="M",0,F14)-IF(F15="M",0,F15)-IF(F22="M",0,F22)-IF(F27="M",0,F27)</f>
        <v>0</v>
      </c>
      <c r="G60" s="326">
        <f>IF(G12="M",0,G12)-IF(G13="M",0,G13)-IF(G14="M",0,G14)-IF(G15="M",0,G15)-IF(G22="M",0,G22)-IF(G27="M",0,G27)</f>
        <v>0</v>
      </c>
      <c r="H60" s="409"/>
      <c r="I60" s="408"/>
      <c r="J60" s="406"/>
    </row>
    <row r="61" spans="2:10" ht="15.75">
      <c r="B61" s="237"/>
      <c r="C61" s="214" t="s">
        <v>150</v>
      </c>
      <c r="D61" s="326">
        <f>IF(D15="M",0,D15)-IF(D18="M",0,D18)-IF(D19="M",0,D19)</f>
        <v>0</v>
      </c>
      <c r="E61" s="326">
        <f>IF(E15="M",0,E15)-IF(E18="M",0,E18)-IF(E19="M",0,E19)</f>
        <v>0</v>
      </c>
      <c r="F61" s="326">
        <f>IF(F15="M",0,F15)-IF(F18="M",0,F18)-IF(F19="M",0,F19)</f>
        <v>0</v>
      </c>
      <c r="G61" s="326">
        <f>IF(G15="M",0,G15)-IF(G18="M",0,G18)-IF(G19="M",0,G19)</f>
        <v>0</v>
      </c>
      <c r="H61" s="409"/>
      <c r="I61" s="408"/>
      <c r="J61" s="406"/>
    </row>
    <row r="62" spans="2:10" ht="15.75">
      <c r="B62" s="237"/>
      <c r="C62" s="191" t="s">
        <v>151</v>
      </c>
      <c r="D62" s="326">
        <f>IF(D15="M",0,D15)-IF(D16="M",0,D16)-IF(D17="M",0,D17)</f>
        <v>0</v>
      </c>
      <c r="E62" s="326">
        <f>IF(E15="M",0,E15)-IF(E16="M",0,E16)-IF(E17="M",0,E17)</f>
        <v>0</v>
      </c>
      <c r="F62" s="326">
        <f>IF(F15="M",0,F15)-IF(F16="M",0,F16)-IF(F17="M",0,F17)</f>
        <v>0</v>
      </c>
      <c r="G62" s="326">
        <f>IF(G15="M",0,G15)-IF(G16="M",0,G16)-IF(G17="M",0,G17)</f>
        <v>0</v>
      </c>
      <c r="H62" s="409"/>
      <c r="I62" s="408"/>
      <c r="J62" s="406"/>
    </row>
    <row r="63" spans="2:10" ht="15.75">
      <c r="B63" s="237"/>
      <c r="C63" s="191" t="s">
        <v>152</v>
      </c>
      <c r="D63" s="326">
        <f>IF(D19="M",0,D19)-IF(D20="M",0,D20)-IF(D21="M",0,D21)</f>
        <v>0</v>
      </c>
      <c r="E63" s="326">
        <f>IF(E19="M",0,E19)-IF(E20="M",0,E20)-IF(E21="M",0,E21)</f>
        <v>0</v>
      </c>
      <c r="F63" s="326">
        <f>IF(F19="M",0,F19)-IF(F20="M",0,F20)-IF(F21="M",0,F21)</f>
        <v>0</v>
      </c>
      <c r="G63" s="326">
        <v>0</v>
      </c>
      <c r="H63" s="409"/>
      <c r="I63" s="408"/>
      <c r="J63" s="406"/>
    </row>
    <row r="64" spans="2:10" ht="15.75">
      <c r="B64" s="237"/>
      <c r="C64" s="191" t="s">
        <v>153</v>
      </c>
      <c r="D64" s="326">
        <f>IF(D22="M",0,D22)-IF(D23="M",0,D23)-IF(D24="M",0,D24)</f>
        <v>0</v>
      </c>
      <c r="E64" s="326">
        <f>IF(E22="M",0,E22)-IF(E23="M",0,E23)-IF(E24="M",0,E24)</f>
        <v>0</v>
      </c>
      <c r="F64" s="326">
        <f>IF(F22="M",0,F22)-IF(F23="M",0,F23)-IF(F24="M",0,F24)</f>
        <v>0</v>
      </c>
      <c r="G64" s="326">
        <f>IF(G22="M",0,G22)-IF(G23="M",0,G23)-IF(G24="M",0,G24)</f>
        <v>0</v>
      </c>
      <c r="H64" s="409"/>
      <c r="I64" s="408"/>
      <c r="J64" s="406"/>
    </row>
    <row r="65" spans="2:10" ht="15.75">
      <c r="B65" s="237"/>
      <c r="C65" s="191" t="s">
        <v>154</v>
      </c>
      <c r="D65" s="326">
        <f>IF(D24="M",0,D24)-IF(D25="M",0,D25)-IF(D26="M",0,D26)</f>
        <v>0</v>
      </c>
      <c r="E65" s="326">
        <f>IF(E24="M",0,E24)-IF(E25="M",0,E25)-IF(E26="M",0,E26)</f>
        <v>0</v>
      </c>
      <c r="F65" s="326">
        <f>IF(F24="M",0,F24)-IF(F25="M",0,F25)-IF(F26="M",0,F26)</f>
        <v>0</v>
      </c>
      <c r="G65" s="326">
        <f>IF(G24="M",0,G24)-IF(G25="M",0,G25)-IF(G26="M",0,G26)</f>
        <v>0</v>
      </c>
      <c r="H65" s="409"/>
      <c r="I65" s="408"/>
      <c r="J65" s="406"/>
    </row>
    <row r="66" spans="2:10" ht="23.25">
      <c r="B66" s="237"/>
      <c r="C66" s="191" t="s">
        <v>155</v>
      </c>
      <c r="D66" s="326">
        <f>IF(D29="M",0,D29)-IF(D30="M",0,D30)-IF(D31="M",0,D31)-IF(D33="M",0,D33)-IF(D34="M",0,D34)-IF(D36="M",0,D36)-IF(D38="M",0,D38)-IF(D39="M",0,D39)-IF(D40="M",0,D40)</f>
        <v>0</v>
      </c>
      <c r="E66" s="326">
        <f>IF(E29="M",0,E29)-IF(E30="M",0,E30)-IF(E31="M",0,E31)-IF(E33="M",0,E33)-IF(E34="M",0,E34)-IF(E36="M",0,E36)-IF(E38="M",0,E38)-IF(E39="M",0,E39)-IF(E40="M",0,E40)</f>
        <v>0</v>
      </c>
      <c r="F66" s="326">
        <f>IF(F29="M",0,F29)-IF(F30="M",0,F30)-IF(F31="M",0,F31)-IF(F33="M",0,F33)-IF(F34="M",0,F34)-IF(F36="M",0,F36)-IF(F38="M",0,F38)-IF(F39="M",0,F39)-IF(F40="M",0,F40)</f>
        <v>0</v>
      </c>
      <c r="G66" s="326">
        <f>IF(G29="M",0,G29)-IF(G30="M",0,G30)-IF(G31="M",0,G31)-IF(G33="M",0,G33)-IF(G34="M",0,G34)-IF(G36="M",0,G36)-IF(G38="M",0,G38)-IF(G39="M",0,G39)-IF(G40="M",0,G40)</f>
        <v>0</v>
      </c>
      <c r="H66" s="409"/>
      <c r="I66" s="408"/>
      <c r="J66" s="406"/>
    </row>
    <row r="67" spans="2:9" ht="15.75">
      <c r="B67" s="237"/>
      <c r="C67" s="191" t="s">
        <v>156</v>
      </c>
      <c r="D67" s="326">
        <f>IF(D42="M",0,D42)-IF(D43="M",0,D43)-IF(D44="M",0,D44)</f>
        <v>0</v>
      </c>
      <c r="E67" s="326">
        <f>IF(E42="M",0,E42)-IF(E43="M",0,E43)-IF(E44="M",0,E44)</f>
        <v>0</v>
      </c>
      <c r="F67" s="326">
        <f>IF(F42="M",0,F42)-IF(F43="M",0,F43)-IF(F44="M",0,F44)</f>
        <v>0</v>
      </c>
      <c r="G67" s="326">
        <f>IF(G42="M",0,G42)-IF(G43="M",0,G43)-IF(G44="M",0,G44)</f>
        <v>0</v>
      </c>
      <c r="H67" s="407"/>
      <c r="I67" s="408"/>
    </row>
    <row r="68" spans="2:9" ht="15.75">
      <c r="B68" s="193" t="s">
        <v>355</v>
      </c>
      <c r="C68" s="238"/>
      <c r="D68" s="310"/>
      <c r="E68" s="310"/>
      <c r="F68" s="310"/>
      <c r="G68" s="310"/>
      <c r="H68" s="407"/>
      <c r="I68" s="408"/>
    </row>
    <row r="69" spans="2:9" ht="15.75">
      <c r="B69" s="237"/>
      <c r="C69" s="191" t="s">
        <v>157</v>
      </c>
      <c r="D69" s="310">
        <f>IF('Tabulka 1'!E10="M",0,'Tabulka 1'!E10)+IF('Tabulka 3A'!D10="M",0,'Tabulka 3A'!D10)</f>
        <v>0</v>
      </c>
      <c r="E69" s="310">
        <f>IF('Tabulka 1'!F10="M",0,'Tabulka 1'!F10)+IF('Tabulka 3A'!E10="M",0,'Tabulka 3A'!E10)</f>
        <v>0</v>
      </c>
      <c r="F69" s="310">
        <f>IF('Tabulka 1'!G10="M",0,'Tabulka 1'!G10)+IF('Tabulka 3A'!F10="M",0,'Tabulka 3A'!F10)</f>
        <v>0</v>
      </c>
      <c r="G69" s="310">
        <f>IF('Tabulka 1'!H10="M",0,'Tabulka 1'!H10)+IF('Tabulka 3A'!G10="M",0,'Tabulka 3A'!G10)</f>
        <v>0</v>
      </c>
      <c r="H69" s="407"/>
      <c r="I69" s="408"/>
    </row>
    <row r="70" spans="2:9" ht="15.75">
      <c r="B70" s="237"/>
      <c r="C70" s="191" t="s">
        <v>158</v>
      </c>
      <c r="D70" s="310"/>
      <c r="E70" s="310">
        <f>IF(E46="M",0,E46)-IF('Tabulka 1'!F18="M",0,'Tabulka 1'!F18)+IF('Tabulka 1'!E18="M",0,'Tabulka 1'!E18)</f>
        <v>0</v>
      </c>
      <c r="F70" s="310">
        <f>IF(F46="M",0,F46)-IF('Tabulka 1'!G18="M",0,'Tabulka 1'!G18)+IF('Tabulka 1'!F18="M",0,'Tabulka 1'!F18)</f>
        <v>0</v>
      </c>
      <c r="G70" s="310">
        <f>IF(G46="M",0,G46)-IF('Tabulka 1'!H18="M",0,'Tabulka 1'!H18)+IF('Tabulka 1'!G18="M",0,'Tabulka 1'!G18)</f>
        <v>0</v>
      </c>
      <c r="H70" s="407"/>
      <c r="I70" s="408"/>
    </row>
    <row r="71" spans="2:9" ht="23.25">
      <c r="B71" s="239"/>
      <c r="C71" s="195" t="s">
        <v>159</v>
      </c>
      <c r="D71" s="410">
        <f>IF('Tabulka 1'!E18="M",0,'Tabulka 1'!E18)-IF('Tabulka 3B'!D49="M",0,'Tabulka 3B'!D49)-IF('Tabulka 3D'!D49="M",0,'Tabulka 3D'!D49)-IF('Tabulka 3E'!D49="M",0,'Tabulka 3E'!D49)</f>
        <v>0</v>
      </c>
      <c r="E71" s="410">
        <f>IF('Tabulka 1'!F18="M",0,'Tabulka 1'!F18)-IF('Tabulka 3B'!E49="M",0,'Tabulka 3B'!E49)-IF('Tabulka 3D'!E49="M",0,'Tabulka 3D'!E49)-IF('Tabulka 3E'!E49="M",0,'Tabulka 3E'!E49)</f>
        <v>0</v>
      </c>
      <c r="F71" s="410">
        <f>IF('Tabulka 1'!G18="M",0,'Tabulka 1'!G18)-IF('Tabulka 3B'!F49="M",0,'Tabulka 3B'!F49)-IF('Tabulka 3D'!F49="M",0,'Tabulka 3D'!F49)-IF('Tabulka 3E'!F49="M",0,'Tabulka 3E'!F49)</f>
        <v>0</v>
      </c>
      <c r="G71" s="410">
        <f>IF('Tabulka 1'!H18="M",0,'Tabulka 1'!H18)-IF('Tabulka 3B'!G49="M",0,'Tabulka 3B'!G49)-IF('Tabulka 3D'!G49="M",0,'Tabulka 3D'!G49)-IF('Tabulka 3E'!G49="M",0,'Tabulka 3E'!G49)</f>
        <v>0</v>
      </c>
      <c r="H71" s="411"/>
      <c r="I71" s="412"/>
    </row>
  </sheetData>
  <sheetProtection/>
  <mergeCells count="2">
    <mergeCell ref="E6:F6"/>
    <mergeCell ref="D57:G57"/>
  </mergeCells>
  <conditionalFormatting sqref="D57:G57">
    <cfRule type="expression" priority="2" dxfId="0" stopIfTrue="1">
      <formula>COUNTA(D10:G10,D12:G27,D29:G31,D33:G36,D38:G40,D42:G44,D46:G46)/124*100&lt;&gt;100</formula>
    </cfRule>
  </conditionalFormatting>
  <conditionalFormatting sqref="D57:G57">
    <cfRule type="expression" priority="1" dxfId="0" stopIfTrue="1">
      <formula>COUNTA(D10:G10,D12:G27,D29:G31,D33:G36,D38:G40,D42:G44,D46:G46)/124*100&lt;&gt;100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D1">
      <selection activeCell="D10" sqref="D10:G51"/>
    </sheetView>
  </sheetViews>
  <sheetFormatPr defaultColWidth="12.57421875" defaultRowHeight="12.75"/>
  <cols>
    <col min="1" max="1" width="9.28125" style="401" hidden="1" customWidth="1"/>
    <col min="2" max="2" width="4.8515625" style="329" customWidth="1"/>
    <col min="3" max="3" width="71.421875" style="403" customWidth="1"/>
    <col min="4" max="7" width="17.140625" style="329" customWidth="1"/>
    <col min="8" max="8" width="111.421875" style="329" customWidth="1"/>
    <col min="9" max="9" width="6.8515625" style="329" customWidth="1"/>
    <col min="10" max="10" width="1.28515625" style="329" customWidth="1"/>
    <col min="11" max="11" width="0.71875" style="329" customWidth="1"/>
    <col min="12" max="12" width="12.57421875" style="329" customWidth="1"/>
    <col min="13" max="13" width="52.421875" style="329" customWidth="1"/>
    <col min="14" max="16384" width="12.57421875" style="329" customWidth="1"/>
  </cols>
  <sheetData>
    <row r="1" spans="1:3" ht="15">
      <c r="A1" s="135"/>
      <c r="B1" s="177"/>
      <c r="C1" s="220"/>
    </row>
    <row r="2" spans="1:11" ht="18">
      <c r="A2" s="135"/>
      <c r="B2" s="240" t="s">
        <v>42</v>
      </c>
      <c r="C2" s="137" t="s">
        <v>428</v>
      </c>
      <c r="D2" s="330"/>
      <c r="K2" s="265"/>
    </row>
    <row r="3" spans="1:11" ht="18">
      <c r="A3" s="135"/>
      <c r="B3" s="240"/>
      <c r="C3" s="137" t="s">
        <v>407</v>
      </c>
      <c r="D3" s="330"/>
      <c r="K3" s="265"/>
    </row>
    <row r="4" spans="1:11" ht="16.5" thickBot="1">
      <c r="A4" s="135"/>
      <c r="B4" s="240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7" t="s">
        <v>298</v>
      </c>
      <c r="F6" s="437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2008</v>
      </c>
      <c r="E7" s="55">
        <v>2009</v>
      </c>
      <c r="F7" s="55">
        <v>2010</v>
      </c>
      <c r="G7" s="55">
        <v>2011</v>
      </c>
      <c r="H7" s="337"/>
      <c r="I7" s="335"/>
    </row>
    <row r="8" spans="1:9" ht="15.75">
      <c r="A8" s="146"/>
      <c r="B8" s="44"/>
      <c r="C8" s="338" t="str">
        <f>'Titulní stránka'!E14</f>
        <v>Datum: 27/09/2012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7.25" thickBot="1" thickTop="1">
      <c r="A10" s="345" t="s">
        <v>160</v>
      </c>
      <c r="B10" s="44"/>
      <c r="C10" s="170" t="s">
        <v>402</v>
      </c>
      <c r="D10" s="346">
        <v>90512</v>
      </c>
      <c r="E10" s="346">
        <v>185616</v>
      </c>
      <c r="F10" s="346">
        <v>153648</v>
      </c>
      <c r="G10" s="347">
        <v>103260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161</v>
      </c>
      <c r="B12" s="224"/>
      <c r="C12" s="351" t="s">
        <v>447</v>
      </c>
      <c r="D12" s="352">
        <f>IF(AND(D13="M",D14="M",D15="M",D22="M",D27="M"),"M",D13+D14+D15+D22+D27)</f>
        <v>20367</v>
      </c>
      <c r="E12" s="353">
        <f>IF(AND(E13="M",E14="M",E15="M",E22="M",E27="M"),"M",E13+E14+E15+E22+E27)</f>
        <v>19937</v>
      </c>
      <c r="F12" s="353">
        <f>IF(AND(F13="M",F14="M",F15="M",F22="M",F27="M"),"M",F13+F14+F15+F22+F27)</f>
        <v>-12271</v>
      </c>
      <c r="G12" s="353">
        <f>IF(AND(G13="M",G14="M",G15="M",G22="M",G27="M"),"M",G13+G14+G15+G22+G27)</f>
        <v>10330</v>
      </c>
      <c r="H12" s="354"/>
      <c r="I12" s="355"/>
    </row>
    <row r="13" spans="1:9" s="356" customFormat="1" ht="16.5" customHeight="1">
      <c r="A13" s="345" t="s">
        <v>162</v>
      </c>
      <c r="B13" s="241"/>
      <c r="C13" s="357" t="s">
        <v>380</v>
      </c>
      <c r="D13" s="358">
        <v>43858</v>
      </c>
      <c r="E13" s="358">
        <v>-30616</v>
      </c>
      <c r="F13" s="358">
        <v>-5921</v>
      </c>
      <c r="G13" s="358">
        <v>-20414</v>
      </c>
      <c r="H13" s="354"/>
      <c r="I13" s="355"/>
    </row>
    <row r="14" spans="1:9" s="356" customFormat="1" ht="16.5" customHeight="1">
      <c r="A14" s="345" t="s">
        <v>163</v>
      </c>
      <c r="B14" s="241"/>
      <c r="C14" s="357" t="s">
        <v>381</v>
      </c>
      <c r="D14" s="358">
        <v>3929</v>
      </c>
      <c r="E14" s="358">
        <v>3375</v>
      </c>
      <c r="F14" s="358">
        <v>-2325</v>
      </c>
      <c r="G14" s="358">
        <v>-616</v>
      </c>
      <c r="H14" s="354"/>
      <c r="I14" s="355"/>
    </row>
    <row r="15" spans="1:9" s="356" customFormat="1" ht="16.5" customHeight="1">
      <c r="A15" s="345" t="s">
        <v>164</v>
      </c>
      <c r="B15" s="241"/>
      <c r="C15" s="357" t="s">
        <v>382</v>
      </c>
      <c r="D15" s="358">
        <v>-1935</v>
      </c>
      <c r="E15" s="358">
        <v>-2083</v>
      </c>
      <c r="F15" s="358">
        <v>1121</v>
      </c>
      <c r="G15" s="358">
        <v>156</v>
      </c>
      <c r="H15" s="354"/>
      <c r="I15" s="355"/>
    </row>
    <row r="16" spans="1:9" s="356" customFormat="1" ht="16.5" customHeight="1">
      <c r="A16" s="345" t="s">
        <v>165</v>
      </c>
      <c r="B16" s="241"/>
      <c r="C16" s="359" t="s">
        <v>403</v>
      </c>
      <c r="D16" s="360">
        <v>1947</v>
      </c>
      <c r="E16" s="361">
        <v>1481</v>
      </c>
      <c r="F16" s="361">
        <v>3357</v>
      </c>
      <c r="G16" s="362">
        <v>2344</v>
      </c>
      <c r="H16" s="354"/>
      <c r="I16" s="355"/>
    </row>
    <row r="17" spans="1:9" s="356" customFormat="1" ht="16.5" customHeight="1">
      <c r="A17" s="345" t="s">
        <v>166</v>
      </c>
      <c r="B17" s="241"/>
      <c r="C17" s="359" t="s">
        <v>404</v>
      </c>
      <c r="D17" s="363">
        <v>-3882</v>
      </c>
      <c r="E17" s="364">
        <v>-3564</v>
      </c>
      <c r="F17" s="364">
        <v>-2236</v>
      </c>
      <c r="G17" s="365">
        <v>-2188</v>
      </c>
      <c r="H17" s="354"/>
      <c r="I17" s="355"/>
    </row>
    <row r="18" spans="1:9" s="356" customFormat="1" ht="16.5" customHeight="1">
      <c r="A18" s="345" t="s">
        <v>167</v>
      </c>
      <c r="B18" s="241"/>
      <c r="C18" s="366" t="s">
        <v>383</v>
      </c>
      <c r="D18" s="358">
        <v>-16</v>
      </c>
      <c r="E18" s="358">
        <v>-1</v>
      </c>
      <c r="F18" s="358">
        <v>-1</v>
      </c>
      <c r="G18" s="358">
        <v>-4</v>
      </c>
      <c r="H18" s="354"/>
      <c r="I18" s="355"/>
    </row>
    <row r="19" spans="1:9" s="356" customFormat="1" ht="16.5" customHeight="1">
      <c r="A19" s="345" t="s">
        <v>168</v>
      </c>
      <c r="B19" s="241"/>
      <c r="C19" s="366" t="s">
        <v>384</v>
      </c>
      <c r="D19" s="358">
        <v>-1919</v>
      </c>
      <c r="E19" s="358">
        <v>-2082</v>
      </c>
      <c r="F19" s="358">
        <v>1122</v>
      </c>
      <c r="G19" s="358">
        <v>160</v>
      </c>
      <c r="H19" s="354"/>
      <c r="I19" s="355"/>
    </row>
    <row r="20" spans="1:9" s="356" customFormat="1" ht="16.5" customHeight="1">
      <c r="A20" s="345" t="s">
        <v>169</v>
      </c>
      <c r="B20" s="241"/>
      <c r="C20" s="367" t="s">
        <v>405</v>
      </c>
      <c r="D20" s="368">
        <v>1947</v>
      </c>
      <c r="E20" s="369">
        <v>1481</v>
      </c>
      <c r="F20" s="369">
        <v>3357</v>
      </c>
      <c r="G20" s="370">
        <v>2344</v>
      </c>
      <c r="H20" s="354"/>
      <c r="I20" s="355"/>
    </row>
    <row r="21" spans="1:9" s="356" customFormat="1" ht="16.5" customHeight="1">
      <c r="A21" s="345" t="s">
        <v>170</v>
      </c>
      <c r="B21" s="241"/>
      <c r="C21" s="367" t="s">
        <v>406</v>
      </c>
      <c r="D21" s="371">
        <v>-3866</v>
      </c>
      <c r="E21" s="372">
        <v>-3563</v>
      </c>
      <c r="F21" s="372">
        <v>-2235</v>
      </c>
      <c r="G21" s="373">
        <v>-2184</v>
      </c>
      <c r="H21" s="354"/>
      <c r="I21" s="355"/>
    </row>
    <row r="22" spans="1:9" s="356" customFormat="1" ht="16.5" customHeight="1">
      <c r="A22" s="345" t="s">
        <v>171</v>
      </c>
      <c r="B22" s="241"/>
      <c r="C22" s="357" t="s">
        <v>385</v>
      </c>
      <c r="D22" s="358">
        <v>-24658</v>
      </c>
      <c r="E22" s="358">
        <v>-9216</v>
      </c>
      <c r="F22" s="358">
        <v>-177</v>
      </c>
      <c r="G22" s="358">
        <v>-968</v>
      </c>
      <c r="H22" s="354"/>
      <c r="I22" s="355"/>
    </row>
    <row r="23" spans="1:9" s="356" customFormat="1" ht="16.5" customHeight="1">
      <c r="A23" s="345" t="s">
        <v>172</v>
      </c>
      <c r="B23" s="241"/>
      <c r="C23" s="366" t="s">
        <v>448</v>
      </c>
      <c r="D23" s="358">
        <v>-2</v>
      </c>
      <c r="E23" s="358">
        <v>0</v>
      </c>
      <c r="F23" s="358">
        <v>1</v>
      </c>
      <c r="G23" s="358">
        <v>0</v>
      </c>
      <c r="H23" s="354"/>
      <c r="I23" s="355"/>
    </row>
    <row r="24" spans="1:9" s="356" customFormat="1" ht="16.5" customHeight="1">
      <c r="A24" s="345" t="s">
        <v>173</v>
      </c>
      <c r="B24" s="241"/>
      <c r="C24" s="366" t="s">
        <v>386</v>
      </c>
      <c r="D24" s="358">
        <v>-24656</v>
      </c>
      <c r="E24" s="358">
        <v>-9216</v>
      </c>
      <c r="F24" s="358">
        <v>-178</v>
      </c>
      <c r="G24" s="358">
        <v>-968</v>
      </c>
      <c r="H24" s="354"/>
      <c r="I24" s="355"/>
    </row>
    <row r="25" spans="1:9" s="356" customFormat="1" ht="16.5" customHeight="1">
      <c r="A25" s="345" t="s">
        <v>174</v>
      </c>
      <c r="B25" s="241"/>
      <c r="C25" s="367" t="s">
        <v>387</v>
      </c>
      <c r="D25" s="374">
        <v>22</v>
      </c>
      <c r="E25" s="375">
        <v>443</v>
      </c>
      <c r="F25" s="375">
        <v>150</v>
      </c>
      <c r="G25" s="376">
        <v>85</v>
      </c>
      <c r="H25" s="354"/>
      <c r="I25" s="355"/>
    </row>
    <row r="26" spans="1:9" s="356" customFormat="1" ht="16.5" customHeight="1">
      <c r="A26" s="345" t="s">
        <v>175</v>
      </c>
      <c r="B26" s="241"/>
      <c r="C26" s="367" t="s">
        <v>388</v>
      </c>
      <c r="D26" s="374">
        <v>-24678</v>
      </c>
      <c r="E26" s="375">
        <v>-9659</v>
      </c>
      <c r="F26" s="375">
        <v>-328</v>
      </c>
      <c r="G26" s="376">
        <v>-1053</v>
      </c>
      <c r="H26" s="354"/>
      <c r="I26" s="355"/>
    </row>
    <row r="27" spans="1:9" s="356" customFormat="1" ht="16.5" customHeight="1">
      <c r="A27" s="345" t="s">
        <v>176</v>
      </c>
      <c r="B27" s="241"/>
      <c r="C27" s="357" t="s">
        <v>389</v>
      </c>
      <c r="D27" s="358">
        <v>-827</v>
      </c>
      <c r="E27" s="358">
        <v>58477</v>
      </c>
      <c r="F27" s="358">
        <v>-4969</v>
      </c>
      <c r="G27" s="358">
        <v>32172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177</v>
      </c>
      <c r="B29" s="241"/>
      <c r="C29" s="227" t="s">
        <v>449</v>
      </c>
      <c r="D29" s="353">
        <f>IF(AND(D30="M",D31="M",D33="M",D34="M",D36="M",D38="M",D39="M",D40="M"),"M",SUM(D30:D31)+SUM(D33:D34)+D36+SUM(D38:D40))</f>
        <v>-32410</v>
      </c>
      <c r="E29" s="353">
        <f>IF(AND(E30="M",E31="M",E33="M",E34="M",E36="M",E38="M",E39="M",E40="M"),"M",SUM(E30:E31)+SUM(E33:E34)+E36+SUM(E38:E40))</f>
        <v>-30416</v>
      </c>
      <c r="F29" s="353">
        <f>IF(AND(F30="M",F31="M",F33="M",F34="M",F36="M",F38="M",F39="M",F40="M"),"M",SUM(F30:F31)+SUM(F33:F34)+F36+SUM(F38:F40))</f>
        <v>8888</v>
      </c>
      <c r="G29" s="353">
        <f>IF(AND(G30="M",G31="M",G33="M",G34="M",G36="M",G38="M",G39="M",G40="M"),"M",SUM(G30:G31)+SUM(G33:G34)+G36+SUM(G38:G40))</f>
        <v>14311</v>
      </c>
      <c r="H29" s="354"/>
      <c r="I29" s="355"/>
    </row>
    <row r="30" spans="1:9" s="356" customFormat="1" ht="16.5" customHeight="1">
      <c r="A30" s="345" t="s">
        <v>178</v>
      </c>
      <c r="B30" s="241"/>
      <c r="C30" s="357" t="s">
        <v>390</v>
      </c>
      <c r="D30" s="358">
        <v>-79</v>
      </c>
      <c r="E30" s="358">
        <v>22</v>
      </c>
      <c r="F30" s="358">
        <v>3944</v>
      </c>
      <c r="G30" s="358">
        <v>4084</v>
      </c>
      <c r="H30" s="354"/>
      <c r="I30" s="355"/>
    </row>
    <row r="31" spans="1:9" s="356" customFormat="1" ht="16.5" customHeight="1">
      <c r="A31" s="345" t="s">
        <v>179</v>
      </c>
      <c r="B31" s="241"/>
      <c r="C31" s="357" t="s">
        <v>391</v>
      </c>
      <c r="D31" s="358">
        <v>-34205</v>
      </c>
      <c r="E31" s="358">
        <v>-23887</v>
      </c>
      <c r="F31" s="358">
        <v>24607</v>
      </c>
      <c r="G31" s="358">
        <v>15814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180</v>
      </c>
      <c r="B33" s="241"/>
      <c r="C33" s="357" t="s">
        <v>392</v>
      </c>
      <c r="D33" s="358">
        <v>6507</v>
      </c>
      <c r="E33" s="358">
        <v>5879</v>
      </c>
      <c r="F33" s="358">
        <v>-7530</v>
      </c>
      <c r="G33" s="358">
        <v>-4690</v>
      </c>
      <c r="H33" s="354"/>
      <c r="I33" s="355"/>
    </row>
    <row r="34" spans="1:9" s="356" customFormat="1" ht="16.5" customHeight="1">
      <c r="A34" s="345" t="s">
        <v>181</v>
      </c>
      <c r="B34" s="241"/>
      <c r="C34" s="357" t="s">
        <v>442</v>
      </c>
      <c r="D34" s="358">
        <v>-7912</v>
      </c>
      <c r="E34" s="358">
        <v>-9370</v>
      </c>
      <c r="F34" s="358">
        <v>-9504</v>
      </c>
      <c r="G34" s="358">
        <v>-4676</v>
      </c>
      <c r="H34" s="354"/>
      <c r="I34" s="355"/>
    </row>
    <row r="35" spans="1:9" s="356" customFormat="1" ht="16.5" customHeight="1">
      <c r="A35" s="345" t="s">
        <v>182</v>
      </c>
      <c r="B35" s="241"/>
      <c r="C35" s="366" t="s">
        <v>394</v>
      </c>
      <c r="D35" s="358">
        <v>-593</v>
      </c>
      <c r="E35" s="358">
        <v>-808</v>
      </c>
      <c r="F35" s="358">
        <v>-1066</v>
      </c>
      <c r="G35" s="358">
        <v>-37</v>
      </c>
      <c r="H35" s="354"/>
      <c r="I35" s="355"/>
    </row>
    <row r="36" spans="1:9" s="356" customFormat="1" ht="16.5" customHeight="1">
      <c r="A36" s="345" t="s">
        <v>183</v>
      </c>
      <c r="B36" s="241"/>
      <c r="C36" s="383" t="s">
        <v>393</v>
      </c>
      <c r="D36" s="358">
        <v>-14</v>
      </c>
      <c r="E36" s="358">
        <v>-189</v>
      </c>
      <c r="F36" s="358">
        <v>0</v>
      </c>
      <c r="G36" s="358">
        <v>11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184</v>
      </c>
      <c r="B38" s="241"/>
      <c r="C38" s="357" t="s">
        <v>444</v>
      </c>
      <c r="D38" s="358">
        <v>3293</v>
      </c>
      <c r="E38" s="358">
        <v>-2871</v>
      </c>
      <c r="F38" s="358">
        <v>-2643</v>
      </c>
      <c r="G38" s="358">
        <v>3768</v>
      </c>
      <c r="H38" s="354"/>
      <c r="I38" s="355"/>
    </row>
    <row r="39" spans="1:9" s="356" customFormat="1" ht="16.5" customHeight="1">
      <c r="A39" s="345" t="s">
        <v>185</v>
      </c>
      <c r="B39" s="241"/>
      <c r="C39" s="357" t="s">
        <v>445</v>
      </c>
      <c r="D39" s="358">
        <v>0</v>
      </c>
      <c r="E39" s="358">
        <v>0</v>
      </c>
      <c r="F39" s="358">
        <v>14</v>
      </c>
      <c r="G39" s="358">
        <v>0</v>
      </c>
      <c r="H39" s="354"/>
      <c r="I39" s="355"/>
    </row>
    <row r="40" spans="1:9" s="356" customFormat="1" ht="16.5" customHeight="1">
      <c r="A40" s="345" t="s">
        <v>186</v>
      </c>
      <c r="B40" s="241"/>
      <c r="C40" s="357" t="s">
        <v>446</v>
      </c>
      <c r="D40" s="358">
        <v>0</v>
      </c>
      <c r="E40" s="358">
        <v>0</v>
      </c>
      <c r="F40" s="358">
        <v>0</v>
      </c>
      <c r="G40" s="358">
        <v>0</v>
      </c>
      <c r="H40" s="354"/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/>
      <c r="I41" s="355"/>
    </row>
    <row r="42" spans="1:9" s="356" customFormat="1" ht="16.5" customHeight="1">
      <c r="A42" s="345" t="s">
        <v>187</v>
      </c>
      <c r="B42" s="241"/>
      <c r="C42" s="227" t="s">
        <v>395</v>
      </c>
      <c r="D42" s="358">
        <v>-1623</v>
      </c>
      <c r="E42" s="358">
        <v>-1322</v>
      </c>
      <c r="F42" s="358">
        <v>2806</v>
      </c>
      <c r="G42" s="358">
        <v>136</v>
      </c>
      <c r="H42" s="354"/>
      <c r="I42" s="355"/>
    </row>
    <row r="43" spans="1:9" s="356" customFormat="1" ht="16.5" customHeight="1">
      <c r="A43" s="345" t="s">
        <v>188</v>
      </c>
      <c r="B43" s="241"/>
      <c r="C43" s="357" t="s">
        <v>397</v>
      </c>
      <c r="D43" s="358">
        <v>-1623</v>
      </c>
      <c r="E43" s="358">
        <v>-1322</v>
      </c>
      <c r="F43" s="358">
        <v>2806</v>
      </c>
      <c r="G43" s="358">
        <v>136</v>
      </c>
      <c r="H43" s="354"/>
      <c r="I43" s="355"/>
    </row>
    <row r="44" spans="1:9" s="356" customFormat="1" ht="16.5" customHeight="1">
      <c r="A44" s="345" t="s">
        <v>189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3.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21.75" customHeight="1" thickBot="1" thickTop="1">
      <c r="A46" s="388" t="s">
        <v>190</v>
      </c>
      <c r="B46" s="241"/>
      <c r="C46" s="170" t="s">
        <v>450</v>
      </c>
      <c r="D46" s="389">
        <v>76846</v>
      </c>
      <c r="E46" s="389">
        <v>173815</v>
      </c>
      <c r="F46" s="389">
        <v>153071</v>
      </c>
      <c r="G46" s="390">
        <v>128037</v>
      </c>
      <c r="H46" s="229"/>
      <c r="I46" s="355"/>
    </row>
    <row r="47" spans="1:9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ht="18.75" thickBot="1" thickTop="1">
      <c r="A49" s="345" t="s">
        <v>191</v>
      </c>
      <c r="B49" s="44"/>
      <c r="C49" s="170" t="s">
        <v>451</v>
      </c>
      <c r="D49" s="346">
        <v>1013266</v>
      </c>
      <c r="E49" s="346">
        <v>1187915</v>
      </c>
      <c r="F49" s="346">
        <v>1341573</v>
      </c>
      <c r="G49" s="347">
        <v>1469714</v>
      </c>
      <c r="H49" s="171"/>
      <c r="I49" s="335"/>
    </row>
    <row r="50" spans="1:9" ht="17.25" thickTop="1">
      <c r="A50" s="345" t="s">
        <v>192</v>
      </c>
      <c r="B50" s="44"/>
      <c r="C50" s="357" t="s">
        <v>452</v>
      </c>
      <c r="D50" s="358">
        <v>1015562</v>
      </c>
      <c r="E50" s="358">
        <v>1189377</v>
      </c>
      <c r="F50" s="358">
        <v>1342448</v>
      </c>
      <c r="G50" s="358">
        <v>1470485</v>
      </c>
      <c r="H50" s="354"/>
      <c r="I50" s="335"/>
    </row>
    <row r="51" spans="1:9" ht="16.5">
      <c r="A51" s="345" t="s">
        <v>193</v>
      </c>
      <c r="B51" s="44"/>
      <c r="C51" s="418" t="s">
        <v>453</v>
      </c>
      <c r="D51" s="419">
        <v>2296</v>
      </c>
      <c r="E51" s="419">
        <v>1462</v>
      </c>
      <c r="F51" s="419">
        <v>875</v>
      </c>
      <c r="G51" s="419">
        <v>771</v>
      </c>
      <c r="H51" s="420"/>
      <c r="I51" s="335"/>
    </row>
    <row r="52" spans="1:9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ht="8.25" customHeight="1" thickTop="1">
      <c r="A54" s="146"/>
      <c r="B54" s="44"/>
      <c r="C54" s="232"/>
      <c r="D54" s="394"/>
      <c r="E54" s="395"/>
      <c r="F54" s="395"/>
      <c r="G54" s="395"/>
      <c r="H54" s="395"/>
      <c r="I54" s="335"/>
      <c r="K54" s="265"/>
    </row>
    <row r="55" spans="1:11" ht="15.75">
      <c r="A55" s="146"/>
      <c r="B55" s="44"/>
      <c r="C55" s="233"/>
      <c r="D55" s="265"/>
      <c r="E55" s="396"/>
      <c r="F55" s="396"/>
      <c r="G55" s="265"/>
      <c r="H55" s="396"/>
      <c r="I55" s="335"/>
      <c r="K55" s="265"/>
    </row>
    <row r="56" spans="1:1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ht="15.75">
      <c r="A57" s="146"/>
      <c r="B57" s="44"/>
      <c r="C57" s="46" t="s">
        <v>433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ht="15.75">
      <c r="A58" s="146"/>
      <c r="B58" s="44"/>
      <c r="C58" s="46" t="s">
        <v>398</v>
      </c>
      <c r="D58" s="265"/>
      <c r="E58" s="396"/>
      <c r="F58" s="396"/>
      <c r="H58" s="396"/>
      <c r="I58" s="335"/>
      <c r="K58" s="265"/>
    </row>
    <row r="59" spans="1:11" ht="9.75" customHeight="1" thickBot="1">
      <c r="A59" s="234"/>
      <c r="B59" s="210"/>
      <c r="C59" s="236"/>
      <c r="D59" s="422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397"/>
      <c r="E60" s="425"/>
      <c r="F60" s="425"/>
      <c r="G60" s="425"/>
      <c r="H60" s="425"/>
      <c r="I60" s="265"/>
      <c r="J60" s="265"/>
      <c r="K60" s="265"/>
    </row>
    <row r="61" spans="4:8" ht="15.75">
      <c r="D61" s="397"/>
      <c r="E61" s="426"/>
      <c r="F61" s="426"/>
      <c r="G61" s="426"/>
      <c r="H61" s="426"/>
    </row>
    <row r="62" spans="2:10" ht="30" customHeight="1">
      <c r="B62" s="211" t="s">
        <v>322</v>
      </c>
      <c r="C62" s="187"/>
      <c r="D62" s="440" t="str">
        <f>IF(COUNTA(D10:G10,D12:G27,D29:G31,D33:G36,D38:G40,D42:G44,D46:G46,D49:G51)/136*100=100,"OK - Tabulka 3B je zcela vyplněna","WARNING - Table 3B is not fully completed, please fill in figure, L, M or 0")</f>
        <v>OK - Tabulka 3B je zcela vyplněna</v>
      </c>
      <c r="E62" s="440"/>
      <c r="F62" s="440"/>
      <c r="G62" s="440"/>
      <c r="H62" s="404"/>
      <c r="I62" s="405"/>
      <c r="J62" s="406"/>
    </row>
    <row r="63" spans="2:10" ht="15"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2:10" ht="15.75"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2:10" ht="15.75"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2:10" ht="15.75"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2:10" ht="15.75"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2:10" ht="15.75"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10">
        <v>0</v>
      </c>
      <c r="H68" s="409"/>
      <c r="I68" s="408"/>
      <c r="J68" s="406"/>
    </row>
    <row r="69" spans="2:10" ht="15.75"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2:10" ht="15.75"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2:10" ht="23.25"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2:9" ht="15.75"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2:9" ht="15.75">
      <c r="B73" s="237"/>
      <c r="C73" s="191" t="s">
        <v>194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2:9" ht="15.75"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2:9" ht="15.75">
      <c r="B75" s="239"/>
      <c r="C75" s="195" t="s">
        <v>157</v>
      </c>
      <c r="D75" s="311">
        <f>IF('Tabulka 1'!E11="M",0,'Tabulka 1'!E11)+IF(D10="M",0,D10)</f>
        <v>0</v>
      </c>
      <c r="E75" s="311">
        <f>IF('Tabulka 1'!F11="M",0,'Tabulka 1'!F11)+IF(E10="M",0,E10)</f>
        <v>0</v>
      </c>
      <c r="F75" s="311">
        <f>IF('Tabulka 1'!G11="M",0,'Tabulka 1'!G11)+IF(F10="M",0,F10)</f>
        <v>0</v>
      </c>
      <c r="G75" s="311">
        <f>IF('Tabulka 1'!H11="M",0,'Tabulka 1'!H11)+IF(G10="M",0,G10)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D1">
      <selection activeCell="D10" sqref="D10:G51"/>
    </sheetView>
  </sheetViews>
  <sheetFormatPr defaultColWidth="12.57421875" defaultRowHeight="12.75"/>
  <cols>
    <col min="1" max="1" width="9.28125" style="401" hidden="1" customWidth="1"/>
    <col min="2" max="2" width="4.8515625" style="168" customWidth="1"/>
    <col min="3" max="3" width="80.00390625" style="428" customWidth="1"/>
    <col min="4" max="7" width="17.140625" style="168" customWidth="1"/>
    <col min="8" max="8" width="111.421875" style="168" customWidth="1"/>
    <col min="9" max="9" width="6.8515625" style="168" customWidth="1"/>
    <col min="10" max="10" width="1.28515625" style="168" customWidth="1"/>
    <col min="11" max="11" width="0.71875" style="168" customWidth="1"/>
    <col min="12" max="12" width="12.57421875" style="168" customWidth="1"/>
    <col min="13" max="13" width="52.421875" style="168" customWidth="1"/>
    <col min="14" max="16384" width="12.57421875" style="168" customWidth="1"/>
  </cols>
  <sheetData>
    <row r="1" spans="1:11" ht="9.75" customHeight="1">
      <c r="A1" s="192"/>
      <c r="B1" s="192"/>
      <c r="C1" s="189"/>
      <c r="D1" s="407"/>
      <c r="E1" s="328"/>
      <c r="F1" s="328"/>
      <c r="G1" s="328"/>
      <c r="H1" s="328"/>
      <c r="I1" s="328"/>
      <c r="K1" s="265"/>
    </row>
    <row r="2" spans="1:11" ht="18">
      <c r="A2" s="135"/>
      <c r="B2" s="198" t="s">
        <v>42</v>
      </c>
      <c r="C2" s="137" t="s">
        <v>429</v>
      </c>
      <c r="D2" s="330"/>
      <c r="K2" s="265"/>
    </row>
    <row r="3" spans="1:11" ht="18">
      <c r="A3" s="135"/>
      <c r="B3" s="198"/>
      <c r="C3" s="137" t="s">
        <v>408</v>
      </c>
      <c r="D3" s="330"/>
      <c r="K3" s="265"/>
    </row>
    <row r="4" spans="1:11" ht="16.5" thickBot="1">
      <c r="A4" s="135"/>
      <c r="B4" s="198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7" t="s">
        <v>298</v>
      </c>
      <c r="F6" s="437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2008</v>
      </c>
      <c r="E7" s="55">
        <v>2009</v>
      </c>
      <c r="F7" s="55">
        <v>2010</v>
      </c>
      <c r="G7" s="55">
        <v>2011</v>
      </c>
      <c r="H7" s="337"/>
      <c r="I7" s="335"/>
    </row>
    <row r="8" spans="1:9" ht="15.75">
      <c r="A8" s="146"/>
      <c r="B8" s="44"/>
      <c r="C8" s="338" t="str">
        <f>'Titulní stránka'!E14</f>
        <v>Datum: 27/09/2012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6.5" thickBot="1" thickTop="1">
      <c r="A10" s="345" t="s">
        <v>195</v>
      </c>
      <c r="B10" s="44"/>
      <c r="C10" s="170" t="s">
        <v>409</v>
      </c>
      <c r="D10" s="346">
        <v>5451</v>
      </c>
      <c r="E10" s="346">
        <v>22054</v>
      </c>
      <c r="F10" s="346">
        <v>20337</v>
      </c>
      <c r="G10" s="347">
        <v>14986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196</v>
      </c>
      <c r="B12" s="224"/>
      <c r="C12" s="351" t="s">
        <v>447</v>
      </c>
      <c r="D12" s="352">
        <f>IF(AND(D13="M",D14="M",D15="M",D22="M",D27="M"),"M",D13+D14+D15+D22+D27)</f>
        <v>11391</v>
      </c>
      <c r="E12" s="353">
        <f>IF(AND(E13="M",E14="M",E15="M",E22="M",E27="M"),"M",E13+E14+E15+E22+E27)</f>
        <v>-13189</v>
      </c>
      <c r="F12" s="353">
        <f>IF(AND(F13="M",F14="M",F15="M",F22="M",F27="M"),"M",F13+F14+F15+F22+F27)</f>
        <v>-4320</v>
      </c>
      <c r="G12" s="353">
        <f>IF(AND(G13="M",G14="M",G15="M",G22="M",G27="M"),"M",G13+G14+G15+G22+G27)</f>
        <v>-3982</v>
      </c>
      <c r="H12" s="354"/>
      <c r="I12" s="355"/>
    </row>
    <row r="13" spans="1:9" s="356" customFormat="1" ht="16.5" customHeight="1">
      <c r="A13" s="345" t="s">
        <v>197</v>
      </c>
      <c r="B13" s="241"/>
      <c r="C13" s="357" t="s">
        <v>380</v>
      </c>
      <c r="D13" s="358">
        <v>20903</v>
      </c>
      <c r="E13" s="358">
        <v>-20880</v>
      </c>
      <c r="F13" s="358">
        <v>-239</v>
      </c>
      <c r="G13" s="358">
        <v>-6212</v>
      </c>
      <c r="H13" s="354"/>
      <c r="I13" s="355"/>
    </row>
    <row r="14" spans="1:9" s="356" customFormat="1" ht="16.5" customHeight="1">
      <c r="A14" s="345" t="s">
        <v>198</v>
      </c>
      <c r="B14" s="241"/>
      <c r="C14" s="357" t="s">
        <v>381</v>
      </c>
      <c r="D14" s="358">
        <v>-1564</v>
      </c>
      <c r="E14" s="358">
        <v>454</v>
      </c>
      <c r="F14" s="358">
        <v>-1228</v>
      </c>
      <c r="G14" s="358">
        <v>253</v>
      </c>
      <c r="H14" s="354"/>
      <c r="I14" s="355"/>
    </row>
    <row r="15" spans="1:9" s="356" customFormat="1" ht="16.5" customHeight="1">
      <c r="A15" s="345" t="s">
        <v>199</v>
      </c>
      <c r="B15" s="241"/>
      <c r="C15" s="357" t="s">
        <v>382</v>
      </c>
      <c r="D15" s="358">
        <v>-2102</v>
      </c>
      <c r="E15" s="358">
        <v>1355</v>
      </c>
      <c r="F15" s="358">
        <v>363</v>
      </c>
      <c r="G15" s="358">
        <v>319</v>
      </c>
      <c r="H15" s="354"/>
      <c r="I15" s="355"/>
    </row>
    <row r="16" spans="1:9" s="356" customFormat="1" ht="16.5" customHeight="1">
      <c r="A16" s="345" t="s">
        <v>200</v>
      </c>
      <c r="B16" s="241"/>
      <c r="C16" s="359" t="s">
        <v>403</v>
      </c>
      <c r="D16" s="360">
        <v>1095</v>
      </c>
      <c r="E16" s="361">
        <v>2236</v>
      </c>
      <c r="F16" s="361">
        <v>2636</v>
      </c>
      <c r="G16" s="362">
        <v>2713</v>
      </c>
      <c r="H16" s="354"/>
      <c r="I16" s="355"/>
    </row>
    <row r="17" spans="1:9" s="356" customFormat="1" ht="16.5" customHeight="1">
      <c r="A17" s="345" t="s">
        <v>201</v>
      </c>
      <c r="B17" s="241"/>
      <c r="C17" s="359" t="s">
        <v>404</v>
      </c>
      <c r="D17" s="363">
        <v>-3197</v>
      </c>
      <c r="E17" s="364">
        <v>-881</v>
      </c>
      <c r="F17" s="364">
        <v>-2273</v>
      </c>
      <c r="G17" s="365">
        <v>-2394</v>
      </c>
      <c r="H17" s="354"/>
      <c r="I17" s="355"/>
    </row>
    <row r="18" spans="1:9" s="356" customFormat="1" ht="16.5" customHeight="1">
      <c r="A18" s="345" t="s">
        <v>202</v>
      </c>
      <c r="B18" s="241"/>
      <c r="C18" s="366" t="s">
        <v>383</v>
      </c>
      <c r="D18" s="358">
        <v>-189</v>
      </c>
      <c r="E18" s="358">
        <v>-74</v>
      </c>
      <c r="F18" s="358">
        <v>-727</v>
      </c>
      <c r="G18" s="358">
        <v>2</v>
      </c>
      <c r="H18" s="354"/>
      <c r="I18" s="355"/>
    </row>
    <row r="19" spans="1:9" s="356" customFormat="1" ht="16.5" customHeight="1">
      <c r="A19" s="345" t="s">
        <v>203</v>
      </c>
      <c r="B19" s="241"/>
      <c r="C19" s="366" t="s">
        <v>384</v>
      </c>
      <c r="D19" s="358">
        <v>-1913</v>
      </c>
      <c r="E19" s="358">
        <v>1429</v>
      </c>
      <c r="F19" s="358">
        <v>1090</v>
      </c>
      <c r="G19" s="358">
        <v>317</v>
      </c>
      <c r="H19" s="354"/>
      <c r="I19" s="355"/>
    </row>
    <row r="20" spans="1:9" s="356" customFormat="1" ht="16.5" customHeight="1">
      <c r="A20" s="345" t="s">
        <v>204</v>
      </c>
      <c r="B20" s="241"/>
      <c r="C20" s="367" t="s">
        <v>405</v>
      </c>
      <c r="D20" s="368">
        <v>1095</v>
      </c>
      <c r="E20" s="369">
        <v>2236</v>
      </c>
      <c r="F20" s="369">
        <v>2636</v>
      </c>
      <c r="G20" s="370">
        <v>2711</v>
      </c>
      <c r="H20" s="354"/>
      <c r="I20" s="355"/>
    </row>
    <row r="21" spans="1:9" s="356" customFormat="1" ht="16.5" customHeight="1">
      <c r="A21" s="345" t="s">
        <v>205</v>
      </c>
      <c r="B21" s="241"/>
      <c r="C21" s="367" t="s">
        <v>406</v>
      </c>
      <c r="D21" s="371">
        <v>-3008</v>
      </c>
      <c r="E21" s="372">
        <v>-807</v>
      </c>
      <c r="F21" s="372">
        <v>-1546</v>
      </c>
      <c r="G21" s="373">
        <v>-2394</v>
      </c>
      <c r="H21" s="354"/>
      <c r="I21" s="355"/>
    </row>
    <row r="22" spans="1:9" s="356" customFormat="1" ht="16.5" customHeight="1">
      <c r="A22" s="345" t="s">
        <v>206</v>
      </c>
      <c r="B22" s="241"/>
      <c r="C22" s="357" t="s">
        <v>385</v>
      </c>
      <c r="D22" s="358">
        <v>1457</v>
      </c>
      <c r="E22" s="358">
        <v>409</v>
      </c>
      <c r="F22" s="358">
        <v>878</v>
      </c>
      <c r="G22" s="358">
        <v>1121</v>
      </c>
      <c r="H22" s="354"/>
      <c r="I22" s="355"/>
    </row>
    <row r="23" spans="1:9" s="356" customFormat="1" ht="16.5" customHeight="1">
      <c r="A23" s="345" t="s">
        <v>207</v>
      </c>
      <c r="B23" s="241"/>
      <c r="C23" s="366" t="s">
        <v>448</v>
      </c>
      <c r="D23" s="358">
        <v>-201</v>
      </c>
      <c r="E23" s="358">
        <v>52</v>
      </c>
      <c r="F23" s="358">
        <v>85</v>
      </c>
      <c r="G23" s="358">
        <v>104</v>
      </c>
      <c r="H23" s="354"/>
      <c r="I23" s="355"/>
    </row>
    <row r="24" spans="1:9" s="356" customFormat="1" ht="16.5" customHeight="1">
      <c r="A24" s="345" t="s">
        <v>208</v>
      </c>
      <c r="B24" s="241"/>
      <c r="C24" s="366" t="s">
        <v>386</v>
      </c>
      <c r="D24" s="358">
        <v>1658</v>
      </c>
      <c r="E24" s="358">
        <v>357</v>
      </c>
      <c r="F24" s="358">
        <v>793</v>
      </c>
      <c r="G24" s="358">
        <v>1017</v>
      </c>
      <c r="H24" s="354"/>
      <c r="I24" s="355"/>
    </row>
    <row r="25" spans="1:9" s="356" customFormat="1" ht="16.5" customHeight="1">
      <c r="A25" s="345" t="s">
        <v>209</v>
      </c>
      <c r="B25" s="241"/>
      <c r="C25" s="367" t="s">
        <v>387</v>
      </c>
      <c r="D25" s="374">
        <v>1840</v>
      </c>
      <c r="E25" s="375">
        <v>1108</v>
      </c>
      <c r="F25" s="375">
        <v>1149</v>
      </c>
      <c r="G25" s="376">
        <v>1266</v>
      </c>
      <c r="H25" s="354"/>
      <c r="I25" s="355"/>
    </row>
    <row r="26" spans="1:9" s="356" customFormat="1" ht="16.5" customHeight="1">
      <c r="A26" s="345" t="s">
        <v>210</v>
      </c>
      <c r="B26" s="241"/>
      <c r="C26" s="367" t="s">
        <v>388</v>
      </c>
      <c r="D26" s="374">
        <v>-182</v>
      </c>
      <c r="E26" s="375">
        <v>-751</v>
      </c>
      <c r="F26" s="375">
        <v>-356</v>
      </c>
      <c r="G26" s="376">
        <v>-249</v>
      </c>
      <c r="H26" s="354"/>
      <c r="I26" s="355"/>
    </row>
    <row r="27" spans="1:9" s="356" customFormat="1" ht="16.5" customHeight="1">
      <c r="A27" s="345" t="s">
        <v>211</v>
      </c>
      <c r="B27" s="241"/>
      <c r="C27" s="357" t="s">
        <v>389</v>
      </c>
      <c r="D27" s="358">
        <v>-7303</v>
      </c>
      <c r="E27" s="358">
        <v>5473</v>
      </c>
      <c r="F27" s="358">
        <v>-4094</v>
      </c>
      <c r="G27" s="358">
        <v>537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212</v>
      </c>
      <c r="B29" s="241"/>
      <c r="C29" s="227" t="s">
        <v>454</v>
      </c>
      <c r="D29" s="353">
        <f>IF(AND(D30="M",D31="M",D33="M",D34="M",D36="M",D38="M",D39="M",D40="M"),"M",SUM(D30:D31)+SUM(D33:D34)+D36+SUM(D38:D40))</f>
        <v>-8148</v>
      </c>
      <c r="E29" s="353">
        <f>IF(AND(E30="M",E31="M",E33="M",E34="M",E36="M",E38="M",E39="M",E40="M"),"M",SUM(E30:E31)+SUM(E33:E34)+E36+SUM(E38:E40))</f>
        <v>-2640</v>
      </c>
      <c r="F29" s="353">
        <f>IF(AND(F30="M",F31="M",F33="M",F34="M",F36="M",F38="M",F39="M",F40="M"),"M",SUM(F30:F31)+SUM(F33:F34)+F36+SUM(F38:F40))</f>
        <v>-16032</v>
      </c>
      <c r="G29" s="353">
        <f>IF(AND(G30="M",G31="M",G33="M",G34="M",G36="M",G38="M",G39="M",G40="M"),"M",SUM(G30:G31)+SUM(G33:G34)+G36+SUM(G38:G40))</f>
        <v>-2922</v>
      </c>
      <c r="H29" s="354"/>
      <c r="I29" s="355"/>
    </row>
    <row r="30" spans="1:9" s="356" customFormat="1" ht="16.5" customHeight="1">
      <c r="A30" s="345" t="s">
        <v>213</v>
      </c>
      <c r="B30" s="241"/>
      <c r="C30" s="357" t="s">
        <v>390</v>
      </c>
      <c r="D30" s="358">
        <v>0</v>
      </c>
      <c r="E30" s="358">
        <v>0</v>
      </c>
      <c r="F30" s="358">
        <v>0</v>
      </c>
      <c r="G30" s="358">
        <v>0</v>
      </c>
      <c r="H30" s="354"/>
      <c r="I30" s="355"/>
    </row>
    <row r="31" spans="1:9" s="356" customFormat="1" ht="16.5" customHeight="1">
      <c r="A31" s="345" t="s">
        <v>214</v>
      </c>
      <c r="B31" s="241"/>
      <c r="C31" s="357" t="s">
        <v>391</v>
      </c>
      <c r="D31" s="358">
        <v>-7747</v>
      </c>
      <c r="E31" s="358">
        <v>-2529</v>
      </c>
      <c r="F31" s="358">
        <v>-11783</v>
      </c>
      <c r="G31" s="358">
        <v>-3124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215</v>
      </c>
      <c r="B33" s="241"/>
      <c r="C33" s="357" t="s">
        <v>392</v>
      </c>
      <c r="D33" s="358">
        <v>0</v>
      </c>
      <c r="E33" s="358">
        <v>0</v>
      </c>
      <c r="F33" s="358">
        <v>0</v>
      </c>
      <c r="G33" s="358">
        <v>0</v>
      </c>
      <c r="H33" s="354"/>
      <c r="I33" s="355"/>
    </row>
    <row r="34" spans="1:9" s="356" customFormat="1" ht="16.5" customHeight="1">
      <c r="A34" s="345" t="s">
        <v>216</v>
      </c>
      <c r="B34" s="241"/>
      <c r="C34" s="357" t="s">
        <v>442</v>
      </c>
      <c r="D34" s="358">
        <v>-401</v>
      </c>
      <c r="E34" s="358">
        <v>-111</v>
      </c>
      <c r="F34" s="358">
        <v>-925</v>
      </c>
      <c r="G34" s="358">
        <v>-354</v>
      </c>
      <c r="H34" s="354"/>
      <c r="I34" s="355"/>
    </row>
    <row r="35" spans="1:9" s="356" customFormat="1" ht="16.5" customHeight="1">
      <c r="A35" s="345" t="s">
        <v>217</v>
      </c>
      <c r="B35" s="241"/>
      <c r="C35" s="366" t="s">
        <v>394</v>
      </c>
      <c r="D35" s="358">
        <v>-401</v>
      </c>
      <c r="E35" s="358">
        <v>-111</v>
      </c>
      <c r="F35" s="358">
        <v>-925</v>
      </c>
      <c r="G35" s="358">
        <v>-354</v>
      </c>
      <c r="H35" s="354"/>
      <c r="I35" s="355"/>
    </row>
    <row r="36" spans="1:9" s="356" customFormat="1" ht="16.5" customHeight="1">
      <c r="A36" s="345" t="s">
        <v>218</v>
      </c>
      <c r="B36" s="241"/>
      <c r="C36" s="383" t="s">
        <v>393</v>
      </c>
      <c r="D36" s="358">
        <v>0</v>
      </c>
      <c r="E36" s="358">
        <v>0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219</v>
      </c>
      <c r="B38" s="241"/>
      <c r="C38" s="357" t="s">
        <v>444</v>
      </c>
      <c r="D38" s="358">
        <v>0</v>
      </c>
      <c r="E38" s="358">
        <v>0</v>
      </c>
      <c r="F38" s="358">
        <v>0</v>
      </c>
      <c r="G38" s="358">
        <v>556</v>
      </c>
      <c r="H38" s="354"/>
      <c r="I38" s="355"/>
    </row>
    <row r="39" spans="1:9" s="356" customFormat="1" ht="16.5" customHeight="1">
      <c r="A39" s="345" t="s">
        <v>220</v>
      </c>
      <c r="B39" s="241"/>
      <c r="C39" s="357" t="s">
        <v>445</v>
      </c>
      <c r="D39" s="358">
        <v>0</v>
      </c>
      <c r="E39" s="358">
        <v>0</v>
      </c>
      <c r="F39" s="358">
        <v>-49</v>
      </c>
      <c r="G39" s="358">
        <v>0</v>
      </c>
      <c r="H39" s="354"/>
      <c r="I39" s="355"/>
    </row>
    <row r="40" spans="1:9" s="356" customFormat="1" ht="16.5" customHeight="1">
      <c r="A40" s="345" t="s">
        <v>221</v>
      </c>
      <c r="B40" s="241"/>
      <c r="C40" s="357" t="s">
        <v>446</v>
      </c>
      <c r="D40" s="358">
        <v>0</v>
      </c>
      <c r="E40" s="358">
        <v>0</v>
      </c>
      <c r="F40" s="358">
        <v>-3275</v>
      </c>
      <c r="G40" s="358">
        <v>0</v>
      </c>
      <c r="H40" s="354" t="s">
        <v>463</v>
      </c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 t="s">
        <v>464</v>
      </c>
      <c r="I41" s="355"/>
    </row>
    <row r="42" spans="1:9" s="356" customFormat="1" ht="16.5" customHeight="1">
      <c r="A42" s="345" t="s">
        <v>222</v>
      </c>
      <c r="B42" s="241"/>
      <c r="C42" s="227" t="s">
        <v>395</v>
      </c>
      <c r="D42" s="358">
        <v>-5245</v>
      </c>
      <c r="E42" s="358">
        <v>569</v>
      </c>
      <c r="F42" s="358">
        <v>-2020</v>
      </c>
      <c r="G42" s="358">
        <v>-5766</v>
      </c>
      <c r="H42" s="354"/>
      <c r="I42" s="355"/>
    </row>
    <row r="43" spans="1:9" s="356" customFormat="1" ht="16.5" customHeight="1">
      <c r="A43" s="345" t="s">
        <v>223</v>
      </c>
      <c r="B43" s="241"/>
      <c r="C43" s="357" t="s">
        <v>397</v>
      </c>
      <c r="D43" s="358">
        <v>-5245</v>
      </c>
      <c r="E43" s="358">
        <v>569</v>
      </c>
      <c r="F43" s="358">
        <v>-2020</v>
      </c>
      <c r="G43" s="358">
        <v>-5766</v>
      </c>
      <c r="H43" s="354"/>
      <c r="I43" s="355"/>
    </row>
    <row r="44" spans="1:9" s="356" customFormat="1" ht="16.5" customHeight="1">
      <c r="A44" s="345" t="s">
        <v>224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ht="12.7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20.25" customHeight="1" thickBot="1" thickTop="1">
      <c r="A46" s="388" t="s">
        <v>225</v>
      </c>
      <c r="B46" s="241"/>
      <c r="C46" s="170" t="s">
        <v>455</v>
      </c>
      <c r="D46" s="389">
        <v>3449</v>
      </c>
      <c r="E46" s="389">
        <v>6794</v>
      </c>
      <c r="F46" s="389">
        <v>-2035</v>
      </c>
      <c r="G46" s="390">
        <v>2316</v>
      </c>
      <c r="H46" s="229"/>
      <c r="I46" s="355"/>
    </row>
    <row r="47" spans="1:9" s="329" customFormat="1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s="329" customFormat="1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s="329" customFormat="1" ht="18.75" thickBot="1" thickTop="1">
      <c r="A49" s="388" t="s">
        <v>226</v>
      </c>
      <c r="B49" s="44"/>
      <c r="C49" s="170" t="s">
        <v>456</v>
      </c>
      <c r="D49" s="346">
        <v>91025</v>
      </c>
      <c r="E49" s="346">
        <v>97838</v>
      </c>
      <c r="F49" s="346">
        <v>95185</v>
      </c>
      <c r="G49" s="347">
        <v>98105</v>
      </c>
      <c r="H49" s="171"/>
      <c r="I49" s="335"/>
    </row>
    <row r="50" spans="1:9" s="329" customFormat="1" ht="17.25" thickTop="1">
      <c r="A50" s="345" t="s">
        <v>227</v>
      </c>
      <c r="B50" s="44"/>
      <c r="C50" s="357" t="s">
        <v>457</v>
      </c>
      <c r="D50" s="358">
        <v>91882</v>
      </c>
      <c r="E50" s="358">
        <v>98676</v>
      </c>
      <c r="F50" s="358">
        <v>96641</v>
      </c>
      <c r="G50" s="358">
        <v>98957</v>
      </c>
      <c r="H50" s="354"/>
      <c r="I50" s="335"/>
    </row>
    <row r="51" spans="1:9" s="329" customFormat="1" ht="16.5">
      <c r="A51" s="345" t="s">
        <v>228</v>
      </c>
      <c r="B51" s="44"/>
      <c r="C51" s="418" t="s">
        <v>458</v>
      </c>
      <c r="D51" s="419">
        <v>857</v>
      </c>
      <c r="E51" s="419">
        <v>838</v>
      </c>
      <c r="F51" s="419">
        <v>1456</v>
      </c>
      <c r="G51" s="419">
        <v>852</v>
      </c>
      <c r="H51" s="420"/>
      <c r="I51" s="335"/>
    </row>
    <row r="52" spans="1:9" s="329" customFormat="1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s="329" customFormat="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s="329" customFormat="1" ht="8.25" customHeight="1" thickTop="1">
      <c r="A54" s="146"/>
      <c r="B54" s="44"/>
      <c r="C54" s="232"/>
      <c r="D54" s="394"/>
      <c r="E54" s="395"/>
      <c r="F54" s="395"/>
      <c r="G54" s="395"/>
      <c r="H54" s="395"/>
      <c r="I54" s="335"/>
      <c r="K54" s="265"/>
    </row>
    <row r="55" spans="1:11" s="329" customFormat="1" ht="15.75">
      <c r="A55" s="146"/>
      <c r="B55" s="44"/>
      <c r="C55" s="233"/>
      <c r="D55" s="265"/>
      <c r="E55" s="396"/>
      <c r="F55" s="396"/>
      <c r="G55" s="265"/>
      <c r="H55" s="396"/>
      <c r="I55" s="335"/>
      <c r="K55" s="265"/>
    </row>
    <row r="56" spans="1:11" s="329" customFormat="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s="329" customFormat="1" ht="15.75">
      <c r="A57" s="146"/>
      <c r="B57" s="44"/>
      <c r="C57" s="46" t="s">
        <v>434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s="329" customFormat="1" ht="15.75">
      <c r="A58" s="146"/>
      <c r="B58" s="44"/>
      <c r="C58" s="46" t="s">
        <v>398</v>
      </c>
      <c r="D58" s="265"/>
      <c r="E58" s="396"/>
      <c r="F58" s="396"/>
      <c r="H58" s="396"/>
      <c r="I58" s="335"/>
      <c r="K58" s="265"/>
    </row>
    <row r="59" spans="1:11" ht="9.75" customHeight="1" thickBot="1">
      <c r="A59" s="234"/>
      <c r="B59" s="210"/>
      <c r="C59" s="248"/>
      <c r="D59" s="427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425"/>
      <c r="E60" s="425"/>
      <c r="F60" s="425"/>
      <c r="G60" s="425"/>
      <c r="H60" s="425"/>
      <c r="I60" s="265"/>
      <c r="J60" s="265"/>
      <c r="K60" s="265"/>
    </row>
    <row r="61" spans="4:8" ht="12.75">
      <c r="D61" s="429"/>
      <c r="E61" s="429"/>
      <c r="F61" s="429"/>
      <c r="G61" s="429"/>
      <c r="H61" s="429"/>
    </row>
    <row r="62" spans="1:10" s="329" customFormat="1" ht="30" customHeight="1">
      <c r="A62" s="401"/>
      <c r="B62" s="211" t="s">
        <v>322</v>
      </c>
      <c r="C62" s="187"/>
      <c r="D62" s="440" t="str">
        <f>IF(COUNTA(D10:G10,D12:G27,D29:G31,D33:G36,D38:G40,D42:G44,D46:G46,D49:G51)/136*100=100,"OK - Tabulka 3D je zcela vyplněna","WARNING - Table 3D is not fully completed, please fill in figure, L, M or 0")</f>
        <v>OK - Tabulka 3D je zcela vyplněna</v>
      </c>
      <c r="E62" s="440"/>
      <c r="F62" s="440"/>
      <c r="G62" s="440"/>
      <c r="H62" s="404"/>
      <c r="I62" s="405"/>
      <c r="J62" s="406"/>
    </row>
    <row r="63" spans="1:10" s="329" customFormat="1" ht="15">
      <c r="A63" s="401"/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1:10" s="329" customFormat="1" ht="15.75">
      <c r="A64" s="401"/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1:10" s="329" customFormat="1" ht="15.75">
      <c r="A65" s="401"/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1:10" s="329" customFormat="1" ht="15.75">
      <c r="A66" s="401"/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1:10" s="329" customFormat="1" ht="15.75">
      <c r="A67" s="401"/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1:10" s="329" customFormat="1" ht="15.75">
      <c r="A68" s="401"/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26">
        <v>0</v>
      </c>
      <c r="H68" s="409"/>
      <c r="I68" s="408"/>
      <c r="J68" s="406"/>
    </row>
    <row r="69" spans="1:10" s="329" customFormat="1" ht="15.75">
      <c r="A69" s="401"/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1:10" s="329" customFormat="1" ht="15.75">
      <c r="A70" s="401"/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1:10" s="329" customFormat="1" ht="23.25">
      <c r="A71" s="401"/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1:9" s="329" customFormat="1" ht="15.75">
      <c r="A72" s="401"/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1:9" s="329" customFormat="1" ht="15.75">
      <c r="A73" s="401"/>
      <c r="B73" s="237"/>
      <c r="C73" s="191" t="s">
        <v>229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1:9" s="329" customFormat="1" ht="15.75">
      <c r="A74" s="401"/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1:9" s="329" customFormat="1" ht="15.75">
      <c r="A75" s="401"/>
      <c r="B75" s="239"/>
      <c r="C75" s="195" t="s">
        <v>157</v>
      </c>
      <c r="D75" s="311">
        <f>IF('Tabulka 1'!E13="M",0,'Tabulka 1'!E13)+IF(D10="M",0,D10)</f>
        <v>0</v>
      </c>
      <c r="E75" s="311">
        <f>IF('Tabulka 1'!F13="M",0,'Tabulka 1'!F13)+IF(E10="M",0,E10)</f>
        <v>0</v>
      </c>
      <c r="F75" s="311">
        <f>IF('Tabulka 1'!G13="M",0,'Tabulka 1'!G13)+IF(F10="M",0,F10)</f>
        <v>0</v>
      </c>
      <c r="G75" s="311">
        <f>IF('Tabulka 1'!H13="M",0,'Tabulka 1'!H13)+IF(G10="M",0,G10)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D1">
      <selection activeCell="D10" sqref="D10:G51"/>
    </sheetView>
  </sheetViews>
  <sheetFormatPr defaultColWidth="12.57421875" defaultRowHeight="12.75"/>
  <cols>
    <col min="1" max="1" width="9.28125" style="401" hidden="1" customWidth="1"/>
    <col min="2" max="2" width="4.8515625" style="168" customWidth="1"/>
    <col min="3" max="3" width="71.421875" style="428" customWidth="1"/>
    <col min="4" max="7" width="17.140625" style="168" customWidth="1"/>
    <col min="8" max="8" width="111.421875" style="168" customWidth="1"/>
    <col min="9" max="9" width="6.8515625" style="168" customWidth="1"/>
    <col min="10" max="10" width="1.28515625" style="168" customWidth="1"/>
    <col min="11" max="11" width="0.71875" style="168" customWidth="1"/>
    <col min="12" max="12" width="12.57421875" style="168" customWidth="1"/>
    <col min="13" max="13" width="52.421875" style="168" customWidth="1"/>
    <col min="14" max="16384" width="12.57421875" style="168" customWidth="1"/>
  </cols>
  <sheetData>
    <row r="1" spans="1:11" ht="9.75" customHeight="1">
      <c r="A1" s="192"/>
      <c r="B1" s="192"/>
      <c r="C1" s="189"/>
      <c r="D1" s="407"/>
      <c r="E1" s="328"/>
      <c r="F1" s="328"/>
      <c r="G1" s="328"/>
      <c r="H1" s="328"/>
      <c r="I1" s="328"/>
      <c r="K1" s="265"/>
    </row>
    <row r="2" spans="1:11" ht="18">
      <c r="A2" s="135"/>
      <c r="B2" s="198" t="s">
        <v>42</v>
      </c>
      <c r="C2" s="137" t="s">
        <v>430</v>
      </c>
      <c r="D2" s="330"/>
      <c r="K2" s="265"/>
    </row>
    <row r="3" spans="1:11" ht="18">
      <c r="A3" s="135"/>
      <c r="B3" s="198"/>
      <c r="C3" s="137" t="s">
        <v>410</v>
      </c>
      <c r="D3" s="330"/>
      <c r="K3" s="265"/>
    </row>
    <row r="4" spans="1:11" ht="16.5" thickBot="1">
      <c r="A4" s="135"/>
      <c r="B4" s="198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7" t="s">
        <v>298</v>
      </c>
      <c r="F6" s="437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2008</v>
      </c>
      <c r="E7" s="55">
        <v>2009</v>
      </c>
      <c r="F7" s="55">
        <v>2010</v>
      </c>
      <c r="G7" s="55">
        <v>2011</v>
      </c>
      <c r="H7" s="337"/>
      <c r="I7" s="335"/>
    </row>
    <row r="8" spans="1:9" ht="15.75">
      <c r="A8" s="146"/>
      <c r="B8" s="44"/>
      <c r="C8" s="338" t="str">
        <f>'Titulní stránka'!E14</f>
        <v>Datum: 27/09/2012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6.5" thickBot="1" thickTop="1">
      <c r="A10" s="345" t="s">
        <v>230</v>
      </c>
      <c r="B10" s="44"/>
      <c r="C10" s="170" t="s">
        <v>411</v>
      </c>
      <c r="D10" s="346">
        <v>-10016</v>
      </c>
      <c r="E10" s="346">
        <v>10661</v>
      </c>
      <c r="F10" s="346">
        <v>8726</v>
      </c>
      <c r="G10" s="347">
        <v>6931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231</v>
      </c>
      <c r="B12" s="224"/>
      <c r="C12" s="351" t="s">
        <v>447</v>
      </c>
      <c r="D12" s="352">
        <f>IF(AND(D13="M",D14="M",D15="M",D22="M",D27="M"),"M",D13+D14+D15+D22+D27)</f>
        <v>10623</v>
      </c>
      <c r="E12" s="353">
        <f>IF(AND(E13="M",E14="M",E15="M",E22="M",E27="M"),"M",E13+E14+E15+E22+E27)</f>
        <v>-7927</v>
      </c>
      <c r="F12" s="353">
        <f>IF(AND(F13="M",F14="M",F15="M",F22="M",F27="M"),"M",F13+F14+F15+F22+F27)</f>
        <v>-5864</v>
      </c>
      <c r="G12" s="353">
        <f>IF(AND(G13="M",G14="M",G15="M",G22="M",G27="M"),"M",G13+G14+G15+G22+G27)</f>
        <v>-4776</v>
      </c>
      <c r="H12" s="430"/>
      <c r="I12" s="355"/>
    </row>
    <row r="13" spans="1:9" s="356" customFormat="1" ht="16.5" customHeight="1">
      <c r="A13" s="345" t="s">
        <v>232</v>
      </c>
      <c r="B13" s="241"/>
      <c r="C13" s="357" t="s">
        <v>380</v>
      </c>
      <c r="D13" s="358">
        <v>10561</v>
      </c>
      <c r="E13" s="358">
        <v>-6327</v>
      </c>
      <c r="F13" s="358">
        <v>-6727</v>
      </c>
      <c r="G13" s="358">
        <v>-6652</v>
      </c>
      <c r="H13" s="354"/>
      <c r="I13" s="355"/>
    </row>
    <row r="14" spans="1:9" s="356" customFormat="1" ht="16.5" customHeight="1">
      <c r="A14" s="345" t="s">
        <v>233</v>
      </c>
      <c r="B14" s="241"/>
      <c r="C14" s="357" t="s">
        <v>381</v>
      </c>
      <c r="D14" s="358">
        <v>-46</v>
      </c>
      <c r="E14" s="358">
        <v>146</v>
      </c>
      <c r="F14" s="358">
        <v>-16</v>
      </c>
      <c r="G14" s="358">
        <v>51</v>
      </c>
      <c r="H14" s="354"/>
      <c r="I14" s="355"/>
    </row>
    <row r="15" spans="1:9" s="356" customFormat="1" ht="16.5" customHeight="1">
      <c r="A15" s="345" t="s">
        <v>234</v>
      </c>
      <c r="B15" s="241"/>
      <c r="C15" s="357" t="s">
        <v>382</v>
      </c>
      <c r="D15" s="358">
        <v>0</v>
      </c>
      <c r="E15" s="358">
        <v>0</v>
      </c>
      <c r="F15" s="358">
        <v>0</v>
      </c>
      <c r="G15" s="358">
        <v>0</v>
      </c>
      <c r="H15" s="354"/>
      <c r="I15" s="355"/>
    </row>
    <row r="16" spans="1:9" s="356" customFormat="1" ht="16.5" customHeight="1">
      <c r="A16" s="345" t="s">
        <v>235</v>
      </c>
      <c r="B16" s="241"/>
      <c r="C16" s="359" t="s">
        <v>403</v>
      </c>
      <c r="D16" s="360">
        <v>0</v>
      </c>
      <c r="E16" s="361">
        <v>0</v>
      </c>
      <c r="F16" s="361">
        <v>0</v>
      </c>
      <c r="G16" s="362">
        <v>0</v>
      </c>
      <c r="H16" s="354"/>
      <c r="I16" s="355"/>
    </row>
    <row r="17" spans="1:9" s="356" customFormat="1" ht="16.5" customHeight="1">
      <c r="A17" s="345" t="s">
        <v>236</v>
      </c>
      <c r="B17" s="241"/>
      <c r="C17" s="359" t="s">
        <v>404</v>
      </c>
      <c r="D17" s="363">
        <v>0</v>
      </c>
      <c r="E17" s="364">
        <v>0</v>
      </c>
      <c r="F17" s="364">
        <v>0</v>
      </c>
      <c r="G17" s="365">
        <v>0</v>
      </c>
      <c r="H17" s="354"/>
      <c r="I17" s="355"/>
    </row>
    <row r="18" spans="1:9" s="356" customFormat="1" ht="16.5" customHeight="1">
      <c r="A18" s="345" t="s">
        <v>237</v>
      </c>
      <c r="B18" s="241"/>
      <c r="C18" s="366" t="s">
        <v>383</v>
      </c>
      <c r="D18" s="358">
        <v>0</v>
      </c>
      <c r="E18" s="358">
        <v>0</v>
      </c>
      <c r="F18" s="358">
        <v>0</v>
      </c>
      <c r="G18" s="358">
        <v>0</v>
      </c>
      <c r="H18" s="354"/>
      <c r="I18" s="355"/>
    </row>
    <row r="19" spans="1:9" s="356" customFormat="1" ht="16.5" customHeight="1">
      <c r="A19" s="345" t="s">
        <v>238</v>
      </c>
      <c r="B19" s="241"/>
      <c r="C19" s="366" t="s">
        <v>384</v>
      </c>
      <c r="D19" s="358">
        <v>0</v>
      </c>
      <c r="E19" s="358">
        <v>0</v>
      </c>
      <c r="F19" s="358">
        <v>0</v>
      </c>
      <c r="G19" s="358">
        <v>0</v>
      </c>
      <c r="H19" s="354"/>
      <c r="I19" s="355"/>
    </row>
    <row r="20" spans="1:9" s="356" customFormat="1" ht="16.5" customHeight="1">
      <c r="A20" s="345" t="s">
        <v>239</v>
      </c>
      <c r="B20" s="241"/>
      <c r="C20" s="367" t="s">
        <v>405</v>
      </c>
      <c r="D20" s="368">
        <v>0</v>
      </c>
      <c r="E20" s="369">
        <v>0</v>
      </c>
      <c r="F20" s="369">
        <v>0</v>
      </c>
      <c r="G20" s="370">
        <v>0</v>
      </c>
      <c r="H20" s="354"/>
      <c r="I20" s="355"/>
    </row>
    <row r="21" spans="1:9" s="356" customFormat="1" ht="16.5" customHeight="1">
      <c r="A21" s="345" t="s">
        <v>240</v>
      </c>
      <c r="B21" s="241"/>
      <c r="C21" s="367" t="s">
        <v>406</v>
      </c>
      <c r="D21" s="371">
        <v>0</v>
      </c>
      <c r="E21" s="372">
        <v>0</v>
      </c>
      <c r="F21" s="372">
        <v>0</v>
      </c>
      <c r="G21" s="373">
        <v>0</v>
      </c>
      <c r="H21" s="354"/>
      <c r="I21" s="355"/>
    </row>
    <row r="22" spans="1:9" s="356" customFormat="1" ht="16.5" customHeight="1">
      <c r="A22" s="345" t="s">
        <v>241</v>
      </c>
      <c r="B22" s="241"/>
      <c r="C22" s="357" t="s">
        <v>385</v>
      </c>
      <c r="D22" s="358">
        <v>1</v>
      </c>
      <c r="E22" s="358">
        <v>-25</v>
      </c>
      <c r="F22" s="358">
        <v>39</v>
      </c>
      <c r="G22" s="358">
        <v>0</v>
      </c>
      <c r="H22" s="354"/>
      <c r="I22" s="355"/>
    </row>
    <row r="23" spans="1:9" s="356" customFormat="1" ht="16.5" customHeight="1">
      <c r="A23" s="345" t="s">
        <v>242</v>
      </c>
      <c r="B23" s="241"/>
      <c r="C23" s="366" t="s">
        <v>448</v>
      </c>
      <c r="D23" s="358">
        <v>0</v>
      </c>
      <c r="E23" s="358">
        <v>0</v>
      </c>
      <c r="F23" s="358">
        <v>0</v>
      </c>
      <c r="G23" s="358">
        <v>0</v>
      </c>
      <c r="H23" s="354"/>
      <c r="I23" s="355"/>
    </row>
    <row r="24" spans="1:9" s="356" customFormat="1" ht="16.5" customHeight="1">
      <c r="A24" s="345" t="s">
        <v>243</v>
      </c>
      <c r="B24" s="241"/>
      <c r="C24" s="366" t="s">
        <v>386</v>
      </c>
      <c r="D24" s="358">
        <v>1</v>
      </c>
      <c r="E24" s="358">
        <v>-25</v>
      </c>
      <c r="F24" s="358">
        <v>39</v>
      </c>
      <c r="G24" s="358">
        <v>0</v>
      </c>
      <c r="H24" s="354"/>
      <c r="I24" s="355"/>
    </row>
    <row r="25" spans="1:9" s="356" customFormat="1" ht="16.5" customHeight="1">
      <c r="A25" s="345" t="s">
        <v>244</v>
      </c>
      <c r="B25" s="241"/>
      <c r="C25" s="367" t="s">
        <v>387</v>
      </c>
      <c r="D25" s="374">
        <v>1</v>
      </c>
      <c r="E25" s="375">
        <v>0</v>
      </c>
      <c r="F25" s="375">
        <v>39</v>
      </c>
      <c r="G25" s="376">
        <v>0</v>
      </c>
      <c r="H25" s="354"/>
      <c r="I25" s="355"/>
    </row>
    <row r="26" spans="1:9" s="356" customFormat="1" ht="16.5" customHeight="1">
      <c r="A26" s="345" t="s">
        <v>245</v>
      </c>
      <c r="B26" s="241"/>
      <c r="C26" s="367" t="s">
        <v>388</v>
      </c>
      <c r="D26" s="374">
        <v>0</v>
      </c>
      <c r="E26" s="375">
        <v>-25</v>
      </c>
      <c r="F26" s="375">
        <v>0</v>
      </c>
      <c r="G26" s="376">
        <v>0</v>
      </c>
      <c r="H26" s="354"/>
      <c r="I26" s="355"/>
    </row>
    <row r="27" spans="1:9" s="356" customFormat="1" ht="16.5" customHeight="1">
      <c r="A27" s="345" t="s">
        <v>246</v>
      </c>
      <c r="B27" s="241"/>
      <c r="C27" s="357" t="s">
        <v>389</v>
      </c>
      <c r="D27" s="358">
        <v>107</v>
      </c>
      <c r="E27" s="358">
        <v>-1721</v>
      </c>
      <c r="F27" s="358">
        <v>840</v>
      </c>
      <c r="G27" s="358">
        <v>1825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247</v>
      </c>
      <c r="B29" s="241"/>
      <c r="C29" s="227" t="s">
        <v>454</v>
      </c>
      <c r="D29" s="353">
        <f>IF(AND(D30="M",D31="M",D33="M",D34="M",D36="M",D38="M",D39="M",D40="M"),"M",SUM(D30:D31)+SUM(D33:D34)+D36+SUM(D38:D40))</f>
        <v>-1066</v>
      </c>
      <c r="E29" s="353">
        <f>IF(AND(E30="M",E31="M",E33="M",E34="M",E36="M",E38="M",E39="M",E40="M"),"M",SUM(E30:E31)+SUM(E33:E34)+E36+SUM(E38:E40))</f>
        <v>-2910</v>
      </c>
      <c r="F29" s="353">
        <f>IF(AND(F30="M",F31="M",F33="M",F34="M",F36="M",F38="M",F39="M",F40="M"),"M",SUM(F30:F31)+SUM(F33:F34)+F36+SUM(F38:F40))</f>
        <v>-2913</v>
      </c>
      <c r="G29" s="353">
        <f>IF(AND(G30="M",G31="M",G33="M",G34="M",G36="M",G38="M",G39="M",G40="M"),"M",SUM(G30:G31)+SUM(G33:G34)+G36+SUM(G38:G40))</f>
        <v>-1956</v>
      </c>
      <c r="H29" s="354"/>
      <c r="I29" s="355"/>
    </row>
    <row r="30" spans="1:9" s="356" customFormat="1" ht="16.5" customHeight="1">
      <c r="A30" s="345" t="s">
        <v>248</v>
      </c>
      <c r="B30" s="241"/>
      <c r="C30" s="357" t="s">
        <v>390</v>
      </c>
      <c r="D30" s="358">
        <v>0</v>
      </c>
      <c r="E30" s="358">
        <v>0</v>
      </c>
      <c r="F30" s="358">
        <v>0</v>
      </c>
      <c r="G30" s="358">
        <v>0</v>
      </c>
      <c r="H30" s="354"/>
      <c r="I30" s="355"/>
    </row>
    <row r="31" spans="1:9" s="356" customFormat="1" ht="16.5" customHeight="1">
      <c r="A31" s="345" t="s">
        <v>249</v>
      </c>
      <c r="B31" s="241"/>
      <c r="C31" s="357" t="s">
        <v>391</v>
      </c>
      <c r="D31" s="358">
        <v>-1066</v>
      </c>
      <c r="E31" s="358">
        <v>-2910</v>
      </c>
      <c r="F31" s="358">
        <v>-2913</v>
      </c>
      <c r="G31" s="358">
        <v>-1956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250</v>
      </c>
      <c r="B33" s="241"/>
      <c r="C33" s="357" t="s">
        <v>392</v>
      </c>
      <c r="D33" s="358">
        <v>0</v>
      </c>
      <c r="E33" s="358">
        <v>0</v>
      </c>
      <c r="F33" s="358">
        <v>0</v>
      </c>
      <c r="G33" s="358">
        <v>0</v>
      </c>
      <c r="H33" s="354"/>
      <c r="I33" s="355"/>
    </row>
    <row r="34" spans="1:9" s="356" customFormat="1" ht="16.5" customHeight="1">
      <c r="A34" s="345" t="s">
        <v>251</v>
      </c>
      <c r="B34" s="241"/>
      <c r="C34" s="357" t="s">
        <v>442</v>
      </c>
      <c r="D34" s="358">
        <v>0</v>
      </c>
      <c r="E34" s="358">
        <v>0</v>
      </c>
      <c r="F34" s="358">
        <v>0</v>
      </c>
      <c r="G34" s="358">
        <v>0</v>
      </c>
      <c r="H34" s="354"/>
      <c r="I34" s="355"/>
    </row>
    <row r="35" spans="1:9" s="356" customFormat="1" ht="16.5" customHeight="1">
      <c r="A35" s="345" t="s">
        <v>252</v>
      </c>
      <c r="B35" s="241"/>
      <c r="C35" s="366" t="s">
        <v>394</v>
      </c>
      <c r="D35" s="358">
        <v>0</v>
      </c>
      <c r="E35" s="358">
        <v>0</v>
      </c>
      <c r="F35" s="358">
        <v>0</v>
      </c>
      <c r="G35" s="358">
        <v>0</v>
      </c>
      <c r="H35" s="354"/>
      <c r="I35" s="355"/>
    </row>
    <row r="36" spans="1:9" s="356" customFormat="1" ht="16.5" customHeight="1">
      <c r="A36" s="345" t="s">
        <v>253</v>
      </c>
      <c r="B36" s="241"/>
      <c r="C36" s="383" t="s">
        <v>393</v>
      </c>
      <c r="D36" s="358">
        <v>0</v>
      </c>
      <c r="E36" s="358">
        <v>0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254</v>
      </c>
      <c r="B38" s="241"/>
      <c r="C38" s="357" t="s">
        <v>444</v>
      </c>
      <c r="D38" s="358">
        <v>0</v>
      </c>
      <c r="E38" s="358">
        <v>0</v>
      </c>
      <c r="F38" s="358">
        <v>0</v>
      </c>
      <c r="G38" s="358">
        <v>0</v>
      </c>
      <c r="H38" s="354"/>
      <c r="I38" s="355"/>
    </row>
    <row r="39" spans="1:9" s="356" customFormat="1" ht="16.5" customHeight="1">
      <c r="A39" s="345" t="s">
        <v>255</v>
      </c>
      <c r="B39" s="241"/>
      <c r="C39" s="357" t="s">
        <v>445</v>
      </c>
      <c r="D39" s="358">
        <v>0</v>
      </c>
      <c r="E39" s="358">
        <v>0</v>
      </c>
      <c r="F39" s="358">
        <v>0</v>
      </c>
      <c r="G39" s="358">
        <v>0</v>
      </c>
      <c r="H39" s="354"/>
      <c r="I39" s="355"/>
    </row>
    <row r="40" spans="1:9" s="356" customFormat="1" ht="16.5" customHeight="1">
      <c r="A40" s="345" t="s">
        <v>256</v>
      </c>
      <c r="B40" s="241"/>
      <c r="C40" s="357" t="s">
        <v>446</v>
      </c>
      <c r="D40" s="358">
        <v>0</v>
      </c>
      <c r="E40" s="358">
        <v>0</v>
      </c>
      <c r="F40" s="358">
        <v>0</v>
      </c>
      <c r="G40" s="358">
        <v>0</v>
      </c>
      <c r="H40" s="354"/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/>
      <c r="I41" s="355"/>
    </row>
    <row r="42" spans="1:9" s="356" customFormat="1" ht="16.5" customHeight="1">
      <c r="A42" s="345" t="s">
        <v>257</v>
      </c>
      <c r="B42" s="241"/>
      <c r="C42" s="227" t="s">
        <v>395</v>
      </c>
      <c r="D42" s="358">
        <v>496</v>
      </c>
      <c r="E42" s="358">
        <v>122</v>
      </c>
      <c r="F42" s="358">
        <v>33</v>
      </c>
      <c r="G42" s="358">
        <v>-145</v>
      </c>
      <c r="H42" s="354"/>
      <c r="I42" s="355"/>
    </row>
    <row r="43" spans="1:9" s="356" customFormat="1" ht="16.5" customHeight="1">
      <c r="A43" s="345" t="s">
        <v>258</v>
      </c>
      <c r="B43" s="241"/>
      <c r="C43" s="357" t="s">
        <v>397</v>
      </c>
      <c r="D43" s="358">
        <v>496</v>
      </c>
      <c r="E43" s="358">
        <v>122</v>
      </c>
      <c r="F43" s="358">
        <v>33</v>
      </c>
      <c r="G43" s="358">
        <v>-145</v>
      </c>
      <c r="H43" s="354"/>
      <c r="I43" s="355"/>
    </row>
    <row r="44" spans="1:9" s="356" customFormat="1" ht="16.5" customHeight="1">
      <c r="A44" s="345" t="s">
        <v>259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3.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19.5" customHeight="1" thickBot="1" thickTop="1">
      <c r="A46" s="388" t="s">
        <v>260</v>
      </c>
      <c r="B46" s="241"/>
      <c r="C46" s="170" t="s">
        <v>459</v>
      </c>
      <c r="D46" s="389">
        <v>37</v>
      </c>
      <c r="E46" s="389">
        <v>-54</v>
      </c>
      <c r="F46" s="389">
        <v>-18</v>
      </c>
      <c r="G46" s="390">
        <v>54</v>
      </c>
      <c r="H46" s="229"/>
      <c r="I46" s="355"/>
    </row>
    <row r="47" spans="1:9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ht="18.75" thickBot="1" thickTop="1">
      <c r="A49" s="388" t="s">
        <v>261</v>
      </c>
      <c r="B49" s="44"/>
      <c r="C49" s="170" t="s">
        <v>460</v>
      </c>
      <c r="D49" s="346">
        <v>47</v>
      </c>
      <c r="E49" s="346">
        <v>-190</v>
      </c>
      <c r="F49" s="346">
        <v>-206</v>
      </c>
      <c r="G49" s="347">
        <v>64</v>
      </c>
      <c r="H49" s="171"/>
      <c r="I49" s="335"/>
    </row>
    <row r="50" spans="1:9" ht="17.25" thickTop="1">
      <c r="A50" s="345" t="s">
        <v>262</v>
      </c>
      <c r="B50" s="44"/>
      <c r="C50" s="357" t="s">
        <v>461</v>
      </c>
      <c r="D50" s="358">
        <v>96</v>
      </c>
      <c r="E50" s="358">
        <v>42</v>
      </c>
      <c r="F50" s="358">
        <v>24</v>
      </c>
      <c r="G50" s="358">
        <v>78</v>
      </c>
      <c r="H50" s="354"/>
      <c r="I50" s="335"/>
    </row>
    <row r="51" spans="1:9" ht="16.5">
      <c r="A51" s="345" t="s">
        <v>263</v>
      </c>
      <c r="B51" s="44"/>
      <c r="C51" s="418" t="s">
        <v>462</v>
      </c>
      <c r="D51" s="419">
        <v>49</v>
      </c>
      <c r="E51" s="419">
        <v>232</v>
      </c>
      <c r="F51" s="419">
        <v>230</v>
      </c>
      <c r="G51" s="419">
        <v>14</v>
      </c>
      <c r="H51" s="420"/>
      <c r="I51" s="335"/>
    </row>
    <row r="52" spans="1:9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ht="8.25" customHeight="1" thickTop="1">
      <c r="A54" s="146"/>
      <c r="B54" s="44"/>
      <c r="C54" s="232"/>
      <c r="D54" s="394"/>
      <c r="E54" s="431"/>
      <c r="F54" s="431"/>
      <c r="G54" s="431"/>
      <c r="H54" s="431"/>
      <c r="I54" s="335"/>
      <c r="K54" s="265"/>
    </row>
    <row r="55" spans="1:11" ht="15.75">
      <c r="A55" s="146"/>
      <c r="B55" s="44"/>
      <c r="C55" s="249"/>
      <c r="D55" s="265"/>
      <c r="E55" s="396"/>
      <c r="F55" s="396"/>
      <c r="G55" s="265"/>
      <c r="H55" s="396"/>
      <c r="I55" s="335"/>
      <c r="K55" s="265"/>
    </row>
    <row r="56" spans="1:1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ht="15.75">
      <c r="A57" s="146"/>
      <c r="B57" s="44"/>
      <c r="C57" s="46" t="s">
        <v>435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ht="15.75">
      <c r="A58" s="146"/>
      <c r="B58" s="44"/>
      <c r="C58" s="46" t="s">
        <v>398</v>
      </c>
      <c r="D58" s="265"/>
      <c r="E58" s="396"/>
      <c r="F58" s="396"/>
      <c r="G58" s="329"/>
      <c r="H58" s="396"/>
      <c r="I58" s="335"/>
      <c r="K58" s="265"/>
    </row>
    <row r="59" spans="1:11" ht="9.75" customHeight="1" thickBot="1">
      <c r="A59" s="234"/>
      <c r="B59" s="210"/>
      <c r="C59" s="248"/>
      <c r="D59" s="427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425"/>
      <c r="E60" s="425"/>
      <c r="F60" s="425"/>
      <c r="G60" s="425"/>
      <c r="H60" s="425"/>
      <c r="I60" s="265"/>
      <c r="J60" s="265"/>
      <c r="K60" s="265"/>
    </row>
    <row r="61" spans="4:8" ht="12.75">
      <c r="D61" s="429"/>
      <c r="E61" s="429"/>
      <c r="F61" s="429"/>
      <c r="G61" s="429"/>
      <c r="H61" s="429"/>
    </row>
    <row r="62" spans="1:10" s="329" customFormat="1" ht="30" customHeight="1">
      <c r="A62" s="401"/>
      <c r="B62" s="211" t="s">
        <v>322</v>
      </c>
      <c r="C62" s="187"/>
      <c r="D62" s="440" t="str">
        <f>IF(COUNTA(D10:G10,D12:G27,D29:G31,D33:G36,D38:G40,D42:G44,D46:G46,D49:G51)/136*100=100,"OK - Tabulka 3E je zcela vyplněna","WARNING - Table 3E is not fully completed, please fill in figure, L, M or 0")</f>
        <v>OK - Tabulka 3E je zcela vyplněna</v>
      </c>
      <c r="E62" s="440"/>
      <c r="F62" s="440"/>
      <c r="G62" s="440"/>
      <c r="H62" s="404"/>
      <c r="I62" s="405"/>
      <c r="J62" s="406"/>
    </row>
    <row r="63" spans="1:10" s="329" customFormat="1" ht="15">
      <c r="A63" s="401"/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1:10" s="329" customFormat="1" ht="15.75">
      <c r="A64" s="401"/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1:10" s="329" customFormat="1" ht="15.75">
      <c r="A65" s="401"/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1:10" s="329" customFormat="1" ht="15.75">
      <c r="A66" s="401"/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1:10" s="329" customFormat="1" ht="15.75">
      <c r="A67" s="401"/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1:10" s="329" customFormat="1" ht="15.75">
      <c r="A68" s="401"/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26">
        <f>IF(G19="M",0,G19)-IF(G20="M",0,G20)-IF(G21="M",0,G21)</f>
        <v>0</v>
      </c>
      <c r="H68" s="409"/>
      <c r="I68" s="408"/>
      <c r="J68" s="406"/>
    </row>
    <row r="69" spans="1:10" s="329" customFormat="1" ht="15.75">
      <c r="A69" s="401"/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1:10" s="329" customFormat="1" ht="15.75">
      <c r="A70" s="401"/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1:10" s="329" customFormat="1" ht="23.25">
      <c r="A71" s="401"/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1:9" s="329" customFormat="1" ht="15.75">
      <c r="A72" s="401"/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1:9" s="329" customFormat="1" ht="15.75">
      <c r="A73" s="401"/>
      <c r="B73" s="237"/>
      <c r="C73" s="191" t="s">
        <v>264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1:9" s="329" customFormat="1" ht="15.75">
      <c r="A74" s="401"/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1:9" s="329" customFormat="1" ht="15.75">
      <c r="A75" s="401"/>
      <c r="B75" s="239"/>
      <c r="C75" s="195" t="s">
        <v>157</v>
      </c>
      <c r="D75" s="311">
        <f>IF('Tabulka 1'!E14="M",0,'Tabulka 1'!E14)+IF(D10="M",0,D10)</f>
        <v>0</v>
      </c>
      <c r="E75" s="311">
        <f>IF('Tabulka 1'!F14="M",0,'Tabulka 1'!F14)+IF(E10="M",0,E10)</f>
        <v>0</v>
      </c>
      <c r="F75" s="311">
        <f>IF('Tabulka 1'!G14="M",0,'Tabulka 1'!G14)+IF(F10="M",0,F10)</f>
        <v>0</v>
      </c>
      <c r="G75" s="311">
        <f>IF('Tabulka 1'!H14="M",0,'Tabulka 1'!H14)+IF(G10="M",0,G10)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Šťastná</dc:creator>
  <cp:keywords/>
  <dc:description/>
  <cp:lastModifiedBy>V. Šťastná</cp:lastModifiedBy>
  <cp:lastPrinted>2009-09-22T14:32:05Z</cp:lastPrinted>
  <dcterms:created xsi:type="dcterms:W3CDTF">2009-09-03T06:16:38Z</dcterms:created>
  <dcterms:modified xsi:type="dcterms:W3CDTF">2012-09-27T11:18:29Z</dcterms:modified>
  <cp:category/>
  <cp:version/>
  <cp:contentType/>
  <cp:contentStatus/>
</cp:coreProperties>
</file>