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25 (33)" sheetId="1" r:id="rId1"/>
  </sheets>
  <definedNames/>
  <calcPr fullCalcOnLoad="1"/>
</workbook>
</file>

<file path=xl/sharedStrings.xml><?xml version="1.0" encoding="utf-8"?>
<sst xmlns="http://schemas.openxmlformats.org/spreadsheetml/2006/main" count="248" uniqueCount="228">
  <si>
    <t>Oddíl</t>
  </si>
  <si>
    <t xml:space="preserve">Černé </t>
  </si>
  <si>
    <t>Hnědo-</t>
  </si>
  <si>
    <t>Koks</t>
  </si>
  <si>
    <t>Celkem</t>
  </si>
  <si>
    <t>uhlí</t>
  </si>
  <si>
    <t>uhelné</t>
  </si>
  <si>
    <t>černo-</t>
  </si>
  <si>
    <t>tuhá</t>
  </si>
  <si>
    <t>energetické</t>
  </si>
  <si>
    <t>brikety</t>
  </si>
  <si>
    <t>uhelný</t>
  </si>
  <si>
    <t>paliva</t>
  </si>
  <si>
    <t>a</t>
  </si>
  <si>
    <t>2</t>
  </si>
  <si>
    <t>3</t>
  </si>
  <si>
    <t>4</t>
  </si>
  <si>
    <t>5</t>
  </si>
  <si>
    <t>6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</si>
  <si>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</si>
  <si>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</si>
  <si>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</si>
  <si>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</si>
  <si>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</si>
  <si>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</si>
  <si>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</si>
  <si>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</si>
  <si>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</si>
  <si>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</si>
  <si>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</si>
  <si>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</si>
  <si>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</si>
  <si>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</si>
  <si>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</si>
  <si>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</si>
  <si>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</si>
  <si>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</si>
  <si>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</si>
  <si>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</si>
  <si>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</si>
  <si>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</si>
  <si>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</si>
  <si>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</si>
  <si>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</si>
  <si>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</si>
  <si>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</si>
  <si>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</si>
  <si>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</si>
  <si>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</si>
  <si>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</si>
  <si>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</si>
  <si>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</si>
  <si>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</si>
  <si>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</si>
  <si>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</si>
  <si>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</si>
  <si>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</si>
  <si>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</si>
  <si>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</si>
  <si>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</si>
  <si>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</si>
  <si>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Hard Coal</t>
  </si>
  <si>
    <t>Brown Coal</t>
  </si>
  <si>
    <t>BKP</t>
  </si>
  <si>
    <t>Oil</t>
  </si>
  <si>
    <t>Oven</t>
  </si>
  <si>
    <t>Energogas</t>
  </si>
  <si>
    <t>Work</t>
  </si>
  <si>
    <t>TOTAL</t>
  </si>
  <si>
    <t>Fuels</t>
  </si>
  <si>
    <t>Pozemní a potrubní doprava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</si>
  <si>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</si>
  <si>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</si>
  <si>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</si>
  <si>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</si>
  <si>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</si>
  <si>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</si>
  <si>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</si>
  <si>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</si>
  <si>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</si>
  <si>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</si>
  <si>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</si>
  <si>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</si>
  <si>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</si>
  <si>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Solid</t>
  </si>
  <si>
    <t>Liquid</t>
  </si>
  <si>
    <t>Diesel/Gas</t>
  </si>
  <si>
    <t>Furnace</t>
  </si>
  <si>
    <t>Lignite</t>
  </si>
  <si>
    <t>Lignit</t>
  </si>
  <si>
    <t>Paliva celkem</t>
  </si>
  <si>
    <t>Energo-plyn</t>
  </si>
  <si>
    <t>Zemní plyn</t>
  </si>
  <si>
    <t>Ox.Steel Furnace Gas</t>
  </si>
  <si>
    <t>Obnovitelná a ostatní paliva</t>
  </si>
  <si>
    <t>Renewables and other fuels</t>
  </si>
  <si>
    <t>Hnědé uhlí</t>
  </si>
  <si>
    <t>CZ-NACE</t>
  </si>
  <si>
    <t xml:space="preserve">    NACE</t>
  </si>
  <si>
    <t xml:space="preserve">    Division</t>
  </si>
  <si>
    <t>Rostlinná,živočišná.v.,myslivost</t>
  </si>
  <si>
    <t>Těžba a úpr. černého a hnědého uhlí</t>
  </si>
  <si>
    <t>Mining of coal and lignite</t>
  </si>
  <si>
    <t>06</t>
  </si>
  <si>
    <t>Těžba ropy a zemního plynu</t>
  </si>
  <si>
    <t>07</t>
  </si>
  <si>
    <t>Těžba a úprava rud</t>
  </si>
  <si>
    <t>Mining of metal ore</t>
  </si>
  <si>
    <t>08</t>
  </si>
  <si>
    <t>Ostatní těžba a dobývání</t>
  </si>
  <si>
    <t>Výroba potravin.výrobků</t>
  </si>
  <si>
    <t>Manufacture of food products</t>
  </si>
  <si>
    <t>Výroba nápojů</t>
  </si>
  <si>
    <t>Manufacture of beverages</t>
  </si>
  <si>
    <t>Výroba tabákových výrobků</t>
  </si>
  <si>
    <t>Manufacture of tobacco products</t>
  </si>
  <si>
    <t>Výroba textilií</t>
  </si>
  <si>
    <t>Výroba oděvů</t>
  </si>
  <si>
    <t>Manufacture of wearing apparel</t>
  </si>
  <si>
    <t>Manufacture of wood expect furniture</t>
  </si>
  <si>
    <t>Výroba papíru a výrobků z papíru</t>
  </si>
  <si>
    <t>Tisk a rozmnožování nahr.nosičů</t>
  </si>
  <si>
    <t>Výr.koksu,rafin.ropných produktů</t>
  </si>
  <si>
    <t>Výroba chemických látek a ch.přípr.</t>
  </si>
  <si>
    <t>Manufacture of chemicals products</t>
  </si>
  <si>
    <t>Výr.zákl.farmaceutických.výr.a f.př.</t>
  </si>
  <si>
    <t>Výroba pryžových a plastových výr.</t>
  </si>
  <si>
    <t>Výr.ost.nekovových miner.výrobků</t>
  </si>
  <si>
    <t>Výr.základních kovů,slévárenství</t>
  </si>
  <si>
    <t>Výr.kovových konstrukcí a ,kovod.v.</t>
  </si>
  <si>
    <t>Výr.počítačů a optictických přístrojů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</si>
  <si>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</si>
  <si>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</si>
  <si>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</si>
  <si>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</si>
  <si>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</si>
  <si>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</si>
  <si>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</si>
  <si>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</si>
  <si>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</si>
  <si>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Opravy a instalace strojů a zařízení</t>
  </si>
  <si>
    <t>Výroba a rozvod eletřiny,plynu,tepla</t>
  </si>
  <si>
    <t>Shromažď,úprava a rozvod vody</t>
  </si>
  <si>
    <t>Water collection, treatment and supply</t>
  </si>
  <si>
    <t>Čin.související s odpadními vodami</t>
  </si>
  <si>
    <t>Sewage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</si>
  <si>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</si>
  <si>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</si>
  <si>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</si>
  <si>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</si>
  <si>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</si>
  <si>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</si>
  <si>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VO,MO,opravy motorových vozidel</t>
  </si>
  <si>
    <t>VO kromě motorových vozidel</t>
  </si>
  <si>
    <t>MO, kromě motorových vozidel</t>
  </si>
  <si>
    <t>Skladování a vedl.činosti v dopravě</t>
  </si>
  <si>
    <t>Ubytování</t>
  </si>
  <si>
    <t>Accommodation</t>
  </si>
  <si>
    <t>Telekomunikační činnost</t>
  </si>
  <si>
    <t>Telecommunications</t>
  </si>
  <si>
    <t>Fin.zprostředkování kr. pojišťovnictví</t>
  </si>
  <si>
    <t>Financial service act, except insurance</t>
  </si>
  <si>
    <t>Pojištění a penzijní financování</t>
  </si>
  <si>
    <t>Čin.vedení podniků,poradenství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</si>
  <si>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</si>
  <si>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</si>
  <si>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</si>
  <si>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</si>
  <si>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</si>
  <si>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</si>
  <si>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Pobytové služby, sociální péče</t>
  </si>
  <si>
    <t>Residential care activities</t>
  </si>
  <si>
    <t>Tvůrčí,umělecké a zábavné činnosti</t>
  </si>
  <si>
    <t>Činnosti knihoven,kulturních zařízení</t>
  </si>
  <si>
    <t>Poskytostování ost.osobních služeb</t>
  </si>
  <si>
    <t>Other personal service activities</t>
  </si>
  <si>
    <t>Ostatní</t>
  </si>
  <si>
    <t>Other</t>
  </si>
  <si>
    <t>Tabulka (Table): 25</t>
  </si>
  <si>
    <t>Civil engineering</t>
  </si>
  <si>
    <t xml:space="preserve">Crop and animal production,hunting </t>
  </si>
  <si>
    <t>Extract.of crude petroleum and nat.gas</t>
  </si>
  <si>
    <t>Manufacture of paper and paper prod.</t>
  </si>
  <si>
    <t>Printing and reproduction of rec.media</t>
  </si>
  <si>
    <t>Manufact.of coke,ref.petroleum prod.</t>
  </si>
  <si>
    <t>Manuf.of basic pharmaceutical products</t>
  </si>
  <si>
    <t>Manuf.of rubber and plastic products</t>
  </si>
  <si>
    <t>Manuf.of oth.non-metallic mineral prod.</t>
  </si>
  <si>
    <t xml:space="preserve">Manuf.of fabricated metal products </t>
  </si>
  <si>
    <t>Man.of computer,electronic,optical prod.</t>
  </si>
  <si>
    <t>Manuf. of machinery and equipment</t>
  </si>
  <si>
    <t>Manuf.of motor vehicles, trailers</t>
  </si>
  <si>
    <t>Manuf.of other transport equipment</t>
  </si>
  <si>
    <t>Repair and installation of machinery</t>
  </si>
  <si>
    <t>Electricity,gas,steam,air condit.supply</t>
  </si>
  <si>
    <t>Waste collecttreatment and disposal act.</t>
  </si>
  <si>
    <t>Wholesale,retail ,m.vehicles repair</t>
  </si>
  <si>
    <t>Wholesale trade, exc. of motor vehicles</t>
  </si>
  <si>
    <t>Retail trade, exc. of motor vehicles</t>
  </si>
  <si>
    <t>Land transport and transp.via pipelines</t>
  </si>
  <si>
    <t>Warehousing and support act. of transp.</t>
  </si>
  <si>
    <t>Insurance,reinsurance, pension funding</t>
  </si>
  <si>
    <t>Act.of head offices,consultancy act.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</si>
  <si>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</si>
  <si>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</si>
  <si>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</si>
  <si>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</si>
  <si>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Libraries,archives,museums,cultural act.</t>
  </si>
  <si>
    <t>Činnosti v obl.pronájmu a leasingu</t>
  </si>
  <si>
    <t>Rental and leasing activities</t>
  </si>
  <si>
    <t>Reklama a průzkum trhu</t>
  </si>
  <si>
    <t>Advertising and market research</t>
  </si>
  <si>
    <t>Vzdělávání</t>
  </si>
  <si>
    <t>Education</t>
  </si>
  <si>
    <t>Electricity and steam supply</t>
  </si>
  <si>
    <t xml:space="preserve">                              Spotřeba paliv na výrobu tepla ve výtopnách v GJ</t>
  </si>
  <si>
    <t xml:space="preserve">                              Fuel consumption by heating plants used for heat generation (GJ)</t>
  </si>
  <si>
    <t>Celkem (zjištěno)</t>
  </si>
  <si>
    <t>Total (collected)</t>
  </si>
  <si>
    <t xml:space="preserve">C E L K E M   </t>
  </si>
  <si>
    <t xml:space="preserve">T O T A L   </t>
  </si>
  <si>
    <t>351,353 Výroba a rozvod el.a tep.energie</t>
  </si>
  <si>
    <t>Období (Period): 2010</t>
  </si>
  <si>
    <t>Činnosti související se stavbami</t>
  </si>
  <si>
    <t>Sportovní, zábavní a rekr.činnosti</t>
  </si>
  <si>
    <t xml:space="preserve"> </t>
  </si>
  <si>
    <t>Services to building, landscape activities</t>
  </si>
  <si>
    <t>Sports, amusement , recreation activities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</si>
</sst>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##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" fontId="8" fillId="0" borderId="1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8" fillId="0" borderId="12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33" borderId="13" xfId="0" applyNumberFormat="1" applyFill="1" applyBorder="1" applyAlignment="1">
      <alignment/>
    </xf>
    <xf numFmtId="1" fontId="8" fillId="33" borderId="14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left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right"/>
    </xf>
    <xf numFmtId="1" fontId="8" fillId="33" borderId="12" xfId="0" applyNumberFormat="1" applyFont="1" applyFill="1" applyBorder="1" applyAlignment="1">
      <alignment horizontal="centerContinuous"/>
    </xf>
    <xf numFmtId="1" fontId="0" fillId="33" borderId="10" xfId="0" applyNumberFormat="1" applyFill="1" applyBorder="1" applyAlignment="1">
      <alignment/>
    </xf>
    <xf numFmtId="1" fontId="8" fillId="33" borderId="15" xfId="0" applyNumberFormat="1" applyFont="1" applyFill="1" applyBorder="1" applyAlignment="1">
      <alignment horizontal="left"/>
    </xf>
    <xf numFmtId="1" fontId="0" fillId="33" borderId="15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Continuous" vertical="center"/>
    </xf>
    <xf numFmtId="1" fontId="8" fillId="33" borderId="19" xfId="0" applyNumberFormat="1" applyFont="1" applyFill="1" applyBorder="1" applyAlignment="1">
      <alignment horizontal="centerContinuous" vertical="center"/>
    </xf>
    <xf numFmtId="1" fontId="0" fillId="33" borderId="17" xfId="0" applyNumberFormat="1" applyFill="1" applyBorder="1" applyAlignment="1">
      <alignment/>
    </xf>
    <xf numFmtId="1" fontId="0" fillId="33" borderId="20" xfId="0" applyNumberFormat="1" applyFont="1" applyFill="1" applyBorder="1" applyAlignment="1">
      <alignment horizontal="left"/>
    </xf>
    <xf numFmtId="1" fontId="8" fillId="33" borderId="20" xfId="0" applyNumberFormat="1" applyFont="1" applyFill="1" applyBorder="1" applyAlignment="1">
      <alignment horizontal="left"/>
    </xf>
    <xf numFmtId="1" fontId="8" fillId="34" borderId="18" xfId="0" applyNumberFormat="1" applyFont="1" applyFill="1" applyBorder="1" applyAlignment="1">
      <alignment/>
    </xf>
    <xf numFmtId="1" fontId="8" fillId="34" borderId="19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1" fontId="8" fillId="34" borderId="18" xfId="0" applyNumberFormat="1" applyFont="1" applyFill="1" applyBorder="1" applyAlignment="1">
      <alignment horizontal="center"/>
    </xf>
    <xf numFmtId="1" fontId="8" fillId="34" borderId="16" xfId="0" applyNumberFormat="1" applyFont="1" applyFill="1" applyBorder="1" applyAlignment="1">
      <alignment horizontal="center"/>
    </xf>
    <xf numFmtId="1" fontId="8" fillId="34" borderId="17" xfId="0" applyNumberFormat="1" applyFont="1" applyFill="1" applyBorder="1" applyAlignment="1">
      <alignment horizontal="center"/>
    </xf>
    <xf numFmtId="1" fontId="8" fillId="34" borderId="22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33" borderId="15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left"/>
    </xf>
    <xf numFmtId="1" fontId="8" fillId="35" borderId="11" xfId="0" applyNumberFormat="1" applyFont="1" applyFill="1" applyBorder="1" applyAlignment="1">
      <alignment horizontal="left"/>
    </xf>
    <xf numFmtId="1" fontId="8" fillId="35" borderId="11" xfId="0" applyNumberFormat="1" applyFont="1" applyFill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8" fillId="0" borderId="11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1" fontId="8" fillId="33" borderId="12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8" fillId="33" borderId="12" xfId="0" applyNumberFormat="1" applyFont="1" applyFill="1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1" fontId="8" fillId="33" borderId="12" xfId="0" applyNumberFormat="1" applyFont="1" applyFill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33" borderId="18" xfId="0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5" zoomScaleNormal="95" zoomScalePageLayoutView="0" workbookViewId="0" topLeftCell="A49">
      <selection activeCell="E66" sqref="E66"/>
    </sheetView>
  </sheetViews>
  <sheetFormatPr defaultColWidth="9.00390625" defaultRowHeight="12.75"/>
  <cols>
    <col min="1" max="1" width="3.25390625" style="3" customWidth="1"/>
    <col min="2" max="2" width="27.375" style="3" customWidth="1"/>
    <col min="3" max="3" width="30.25390625" style="3" customWidth="1"/>
    <col min="4" max="9" width="9.25390625" style="7" customWidth="1"/>
    <col min="10" max="10" width="10.25390625" style="7" customWidth="1"/>
    <col min="11" max="11" width="9.00390625" style="3" customWidth="1"/>
    <col min="12" max="12" width="7.375" style="3" customWidth="1"/>
    <col min="13" max="13" width="9.625" style="3" customWidth="1"/>
    <col min="14" max="14" width="10.625" style="3" customWidth="1"/>
    <col min="15" max="15" width="9.125" style="3" customWidth="1"/>
    <col min="16" max="16" width="8.375" style="3" customWidth="1"/>
    <col min="17" max="22" width="9.125" style="3" customWidth="1"/>
    <col min="23" max="24" width="10.125" style="3" customWidth="1"/>
    <col min="25" max="25" width="9.125" style="3" customWidth="1"/>
    <col min="26" max="26" width="9.375" style="3" bestFit="1" customWidth="1"/>
    <col min="27" max="16384" width="9.125" style="3" customWidth="1"/>
  </cols>
  <sheetData>
    <row r="1" spans="1:24" ht="15">
      <c r="A1" s="67" t="s">
        <v>178</v>
      </c>
      <c r="B1" s="67"/>
      <c r="C1" s="6"/>
      <c r="D1" s="74" t="s">
        <v>215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5">
      <c r="A2" s="67" t="s">
        <v>222</v>
      </c>
      <c r="B2" s="67"/>
      <c r="C2" s="6"/>
      <c r="D2" s="74" t="s">
        <v>216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4" spans="1:24" ht="12" customHeight="1">
      <c r="A4" s="8"/>
      <c r="B4" s="9" t="s">
        <v>97</v>
      </c>
      <c r="C4" s="10"/>
      <c r="D4" s="11" t="s">
        <v>1</v>
      </c>
      <c r="E4" s="12" t="s">
        <v>3</v>
      </c>
      <c r="F4" s="64" t="s">
        <v>96</v>
      </c>
      <c r="G4" s="13"/>
      <c r="H4" s="13" t="s">
        <v>2</v>
      </c>
      <c r="I4" s="12" t="s">
        <v>4</v>
      </c>
      <c r="J4" s="64" t="s">
        <v>71</v>
      </c>
      <c r="K4" s="14" t="s">
        <v>34</v>
      </c>
      <c r="L4" s="64" t="s">
        <v>74</v>
      </c>
      <c r="M4" s="76" t="s">
        <v>76</v>
      </c>
      <c r="N4" s="77"/>
      <c r="O4" s="12" t="s">
        <v>4</v>
      </c>
      <c r="P4" s="64" t="s">
        <v>92</v>
      </c>
      <c r="Q4" s="12" t="s">
        <v>42</v>
      </c>
      <c r="R4" s="12" t="s">
        <v>40</v>
      </c>
      <c r="S4" s="64" t="s">
        <v>79</v>
      </c>
      <c r="T4" s="64" t="s">
        <v>91</v>
      </c>
      <c r="U4" s="15" t="s">
        <v>41</v>
      </c>
      <c r="V4" s="12" t="s">
        <v>4</v>
      </c>
      <c r="W4" s="64" t="s">
        <v>94</v>
      </c>
      <c r="X4" s="64" t="s">
        <v>90</v>
      </c>
    </row>
    <row r="5" spans="1:24" ht="12" customHeight="1">
      <c r="A5" s="16"/>
      <c r="B5" s="17" t="s">
        <v>0</v>
      </c>
      <c r="C5" s="18"/>
      <c r="D5" s="19" t="s">
        <v>5</v>
      </c>
      <c r="E5" s="20" t="s">
        <v>7</v>
      </c>
      <c r="F5" s="65"/>
      <c r="G5" s="21" t="s">
        <v>89</v>
      </c>
      <c r="H5" s="21" t="s">
        <v>6</v>
      </c>
      <c r="I5" s="20" t="s">
        <v>8</v>
      </c>
      <c r="J5" s="65"/>
      <c r="K5" s="21" t="s">
        <v>35</v>
      </c>
      <c r="L5" s="65"/>
      <c r="M5" s="78" t="s">
        <v>77</v>
      </c>
      <c r="N5" s="78" t="s">
        <v>78</v>
      </c>
      <c r="O5" s="20" t="s">
        <v>36</v>
      </c>
      <c r="P5" s="65"/>
      <c r="Q5" s="20" t="s">
        <v>46</v>
      </c>
      <c r="R5" s="20" t="s">
        <v>44</v>
      </c>
      <c r="S5" s="65"/>
      <c r="T5" s="65"/>
      <c r="U5" s="20" t="s">
        <v>45</v>
      </c>
      <c r="V5" s="20" t="s">
        <v>47</v>
      </c>
      <c r="W5" s="65"/>
      <c r="X5" s="65"/>
    </row>
    <row r="6" spans="1:24" ht="12" customHeight="1">
      <c r="A6" s="16"/>
      <c r="B6" s="39"/>
      <c r="C6" s="17" t="s">
        <v>98</v>
      </c>
      <c r="D6" s="22" t="s">
        <v>9</v>
      </c>
      <c r="E6" s="23" t="s">
        <v>11</v>
      </c>
      <c r="F6" s="66"/>
      <c r="G6" s="24"/>
      <c r="H6" s="24" t="s">
        <v>10</v>
      </c>
      <c r="I6" s="23" t="s">
        <v>12</v>
      </c>
      <c r="J6" s="66"/>
      <c r="K6" s="24"/>
      <c r="L6" s="66"/>
      <c r="M6" s="79"/>
      <c r="N6" s="79"/>
      <c r="O6" s="23" t="s">
        <v>12</v>
      </c>
      <c r="P6" s="66"/>
      <c r="Q6" s="23" t="s">
        <v>43</v>
      </c>
      <c r="R6" s="23" t="s">
        <v>43</v>
      </c>
      <c r="S6" s="66"/>
      <c r="T6" s="66"/>
      <c r="U6" s="23" t="s">
        <v>48</v>
      </c>
      <c r="V6" s="23" t="s">
        <v>12</v>
      </c>
      <c r="W6" s="66"/>
      <c r="X6" s="66"/>
    </row>
    <row r="7" spans="1:24" ht="12" customHeight="1">
      <c r="A7" s="16"/>
      <c r="B7" s="17"/>
      <c r="C7" s="17" t="s">
        <v>99</v>
      </c>
      <c r="D7" s="11"/>
      <c r="E7" s="12"/>
      <c r="F7" s="12"/>
      <c r="G7" s="12"/>
      <c r="H7" s="12"/>
      <c r="I7" s="12" t="s">
        <v>56</v>
      </c>
      <c r="J7" s="68" t="s">
        <v>72</v>
      </c>
      <c r="K7" s="12" t="s">
        <v>86</v>
      </c>
      <c r="L7" s="71" t="s">
        <v>73</v>
      </c>
      <c r="M7" s="25" t="s">
        <v>75</v>
      </c>
      <c r="N7" s="26"/>
      <c r="O7" s="12" t="s">
        <v>56</v>
      </c>
      <c r="P7" s="12" t="s">
        <v>57</v>
      </c>
      <c r="Q7" s="12" t="s">
        <v>60</v>
      </c>
      <c r="R7" s="12" t="s">
        <v>58</v>
      </c>
      <c r="S7" s="64" t="s">
        <v>93</v>
      </c>
      <c r="T7" s="12"/>
      <c r="U7" s="12" t="s">
        <v>59</v>
      </c>
      <c r="V7" s="12" t="s">
        <v>56</v>
      </c>
      <c r="W7" s="64" t="s">
        <v>95</v>
      </c>
      <c r="X7" s="12"/>
    </row>
    <row r="8" spans="1:24" ht="12" customHeight="1">
      <c r="A8" s="16"/>
      <c r="B8" s="18"/>
      <c r="C8" s="39"/>
      <c r="D8" s="19" t="s">
        <v>61</v>
      </c>
      <c r="E8" s="20" t="s">
        <v>58</v>
      </c>
      <c r="F8" s="20" t="s">
        <v>62</v>
      </c>
      <c r="G8" s="20" t="s">
        <v>88</v>
      </c>
      <c r="H8" s="20" t="s">
        <v>63</v>
      </c>
      <c r="I8" s="20" t="s">
        <v>84</v>
      </c>
      <c r="J8" s="69"/>
      <c r="K8" s="20" t="s">
        <v>64</v>
      </c>
      <c r="L8" s="72"/>
      <c r="M8" s="20" t="s">
        <v>80</v>
      </c>
      <c r="N8" s="20" t="s">
        <v>82</v>
      </c>
      <c r="O8" s="20" t="s">
        <v>85</v>
      </c>
      <c r="P8" s="20" t="s">
        <v>59</v>
      </c>
      <c r="Q8" s="20" t="s">
        <v>87</v>
      </c>
      <c r="R8" s="20" t="s">
        <v>65</v>
      </c>
      <c r="S8" s="65"/>
      <c r="T8" s="20" t="s">
        <v>66</v>
      </c>
      <c r="U8" s="20" t="s">
        <v>67</v>
      </c>
      <c r="V8" s="20" t="s">
        <v>59</v>
      </c>
      <c r="W8" s="65"/>
      <c r="X8" s="20" t="s">
        <v>68</v>
      </c>
    </row>
    <row r="9" spans="1:24" ht="12" customHeight="1">
      <c r="A9" s="27"/>
      <c r="B9" s="28"/>
      <c r="C9" s="29"/>
      <c r="D9" s="22"/>
      <c r="E9" s="23"/>
      <c r="F9" s="23"/>
      <c r="G9" s="23"/>
      <c r="H9" s="23"/>
      <c r="I9" s="23" t="s">
        <v>69</v>
      </c>
      <c r="J9" s="70"/>
      <c r="K9" s="23"/>
      <c r="L9" s="73"/>
      <c r="M9" s="23" t="s">
        <v>81</v>
      </c>
      <c r="N9" s="23" t="s">
        <v>83</v>
      </c>
      <c r="O9" s="23" t="s">
        <v>69</v>
      </c>
      <c r="P9" s="23"/>
      <c r="Q9" s="23" t="s">
        <v>59</v>
      </c>
      <c r="R9" s="23" t="s">
        <v>59</v>
      </c>
      <c r="S9" s="66"/>
      <c r="T9" s="23"/>
      <c r="U9" s="23" t="s">
        <v>59</v>
      </c>
      <c r="V9" s="23" t="s">
        <v>69</v>
      </c>
      <c r="W9" s="66"/>
      <c r="X9" s="23"/>
    </row>
    <row r="10" spans="1:24" ht="12" customHeight="1">
      <c r="A10" s="30"/>
      <c r="B10" s="31" t="s">
        <v>13</v>
      </c>
      <c r="C10" s="32" t="s">
        <v>51</v>
      </c>
      <c r="D10" s="33">
        <v>1</v>
      </c>
      <c r="E10" s="33" t="s">
        <v>14</v>
      </c>
      <c r="F10" s="33" t="s">
        <v>15</v>
      </c>
      <c r="G10" s="33" t="s">
        <v>16</v>
      </c>
      <c r="H10" s="33" t="s">
        <v>17</v>
      </c>
      <c r="I10" s="34" t="s">
        <v>18</v>
      </c>
      <c r="J10" s="35" t="s">
        <v>37</v>
      </c>
      <c r="K10" s="33" t="s">
        <v>38</v>
      </c>
      <c r="L10" s="35" t="s">
        <v>39</v>
      </c>
      <c r="M10" s="35" t="s">
        <v>21</v>
      </c>
      <c r="N10" s="35" t="s">
        <v>22</v>
      </c>
      <c r="O10" s="36" t="s">
        <v>23</v>
      </c>
      <c r="P10" s="33" t="s">
        <v>24</v>
      </c>
      <c r="Q10" s="33" t="s">
        <v>49</v>
      </c>
      <c r="R10" s="33" t="s">
        <v>25</v>
      </c>
      <c r="S10" s="33" t="s">
        <v>26</v>
      </c>
      <c r="T10" s="33" t="s">
        <v>27</v>
      </c>
      <c r="U10" s="33" t="s">
        <v>28</v>
      </c>
      <c r="V10" s="36" t="s">
        <v>29</v>
      </c>
      <c r="W10" s="36" t="s">
        <v>30</v>
      </c>
      <c r="X10" s="36" t="s">
        <v>31</v>
      </c>
    </row>
    <row r="11" spans="1:24" ht="12" customHeight="1">
      <c r="A11" s="37" t="s">
        <v>19</v>
      </c>
      <c r="B11" s="40" t="s">
        <v>100</v>
      </c>
      <c r="C11" s="41" t="s">
        <v>180</v>
      </c>
      <c r="D11" s="1">
        <v>0</v>
      </c>
      <c r="E11" s="1">
        <v>700</v>
      </c>
      <c r="F11" s="1">
        <v>13968</v>
      </c>
      <c r="G11" s="1">
        <v>0</v>
      </c>
      <c r="H11" s="1">
        <v>0</v>
      </c>
      <c r="I11" s="1">
        <v>14668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v>0</v>
      </c>
      <c r="P11" s="1">
        <v>41342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4">
        <v>41342</v>
      </c>
      <c r="W11" s="48">
        <v>3526</v>
      </c>
      <c r="X11" s="50">
        <v>59536</v>
      </c>
    </row>
    <row r="12" spans="1:24" ht="12" customHeight="1">
      <c r="A12" s="38" t="s">
        <v>20</v>
      </c>
      <c r="B12" s="40" t="s">
        <v>101</v>
      </c>
      <c r="C12" s="42" t="s">
        <v>102</v>
      </c>
      <c r="D12" s="1">
        <v>0</v>
      </c>
      <c r="E12" s="1">
        <v>0</v>
      </c>
      <c r="F12" s="1">
        <v>11793</v>
      </c>
      <c r="G12" s="1">
        <v>0</v>
      </c>
      <c r="H12" s="1">
        <v>0</v>
      </c>
      <c r="I12" s="1">
        <v>11793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v>0</v>
      </c>
      <c r="P12" s="1">
        <v>55003</v>
      </c>
      <c r="Q12" s="1">
        <v>0</v>
      </c>
      <c r="R12" s="1">
        <v>0</v>
      </c>
      <c r="S12" s="1">
        <v>0</v>
      </c>
      <c r="T12" s="1">
        <v>84774</v>
      </c>
      <c r="U12" s="1">
        <v>1052471</v>
      </c>
      <c r="V12" s="5">
        <v>1192248</v>
      </c>
      <c r="W12" s="48">
        <v>138356</v>
      </c>
      <c r="X12" s="2">
        <v>1342397</v>
      </c>
    </row>
    <row r="13" spans="1:24" ht="12" customHeight="1">
      <c r="A13" s="43" t="s">
        <v>103</v>
      </c>
      <c r="B13" s="40" t="s">
        <v>104</v>
      </c>
      <c r="C13" s="42" t="s">
        <v>181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5">
        <v>0</v>
      </c>
      <c r="W13" s="48">
        <v>0</v>
      </c>
      <c r="X13" s="2">
        <v>0</v>
      </c>
    </row>
    <row r="14" spans="1:24" ht="12" customHeight="1">
      <c r="A14" s="43" t="s">
        <v>105</v>
      </c>
      <c r="B14" s="40" t="s">
        <v>106</v>
      </c>
      <c r="C14" s="42" t="s">
        <v>107</v>
      </c>
      <c r="D14" s="1">
        <v>0</v>
      </c>
      <c r="E14" s="1">
        <v>0</v>
      </c>
      <c r="F14" s="1">
        <v>59</v>
      </c>
      <c r="G14" s="1">
        <v>0</v>
      </c>
      <c r="H14" s="1">
        <v>0</v>
      </c>
      <c r="I14" s="1">
        <v>59</v>
      </c>
      <c r="J14" s="1">
        <v>0</v>
      </c>
      <c r="K14" s="1">
        <v>0</v>
      </c>
      <c r="L14" s="1">
        <v>0</v>
      </c>
      <c r="M14" s="1">
        <v>25725</v>
      </c>
      <c r="N14" s="1">
        <v>0</v>
      </c>
      <c r="O14" s="2">
        <v>25725</v>
      </c>
      <c r="P14" s="1">
        <v>729928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5">
        <v>729928</v>
      </c>
      <c r="W14" s="48">
        <v>657</v>
      </c>
      <c r="X14" s="2">
        <v>756369</v>
      </c>
    </row>
    <row r="15" spans="1:24" ht="12" customHeight="1">
      <c r="A15" s="43" t="s">
        <v>108</v>
      </c>
      <c r="B15" s="40" t="s">
        <v>109</v>
      </c>
      <c r="C15" s="42" t="s">
        <v>52</v>
      </c>
      <c r="D15" s="1">
        <v>0</v>
      </c>
      <c r="E15" s="1">
        <v>0</v>
      </c>
      <c r="F15" s="1">
        <v>48843</v>
      </c>
      <c r="G15" s="1">
        <v>0</v>
      </c>
      <c r="H15" s="1">
        <v>0</v>
      </c>
      <c r="I15" s="1">
        <v>48843</v>
      </c>
      <c r="J15" s="1">
        <v>0</v>
      </c>
      <c r="K15" s="1">
        <v>0</v>
      </c>
      <c r="L15" s="1">
        <v>0</v>
      </c>
      <c r="M15" s="1">
        <v>2226</v>
      </c>
      <c r="N15" s="1">
        <v>0</v>
      </c>
      <c r="O15" s="2">
        <v>2226</v>
      </c>
      <c r="P15" s="1">
        <v>80888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5">
        <v>80888</v>
      </c>
      <c r="W15" s="48">
        <v>12655</v>
      </c>
      <c r="X15" s="2">
        <v>144612</v>
      </c>
    </row>
    <row r="16" spans="1:24" ht="12" customHeight="1">
      <c r="A16" s="43">
        <v>10</v>
      </c>
      <c r="B16" s="40" t="s">
        <v>110</v>
      </c>
      <c r="C16" s="42" t="s">
        <v>111</v>
      </c>
      <c r="D16" s="1">
        <v>12075</v>
      </c>
      <c r="E16" s="1">
        <v>0</v>
      </c>
      <c r="F16" s="1">
        <v>4312</v>
      </c>
      <c r="G16" s="1">
        <v>0</v>
      </c>
      <c r="H16" s="1">
        <v>0</v>
      </c>
      <c r="I16" s="1">
        <v>16387</v>
      </c>
      <c r="J16" s="1">
        <v>0</v>
      </c>
      <c r="K16" s="1">
        <v>0</v>
      </c>
      <c r="L16" s="1">
        <v>476</v>
      </c>
      <c r="M16" s="1">
        <v>39428</v>
      </c>
      <c r="N16" s="1">
        <v>18768</v>
      </c>
      <c r="O16" s="2">
        <v>58672</v>
      </c>
      <c r="P16" s="1">
        <f>1821190-29384+35224</f>
        <v>1827030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5">
        <f>+P16</f>
        <v>1827030</v>
      </c>
      <c r="W16" s="48">
        <v>416</v>
      </c>
      <c r="X16" s="2">
        <f>+W16+V16+O16+I16</f>
        <v>1902505</v>
      </c>
    </row>
    <row r="17" spans="1:24" ht="12" customHeight="1">
      <c r="A17" s="43">
        <v>11</v>
      </c>
      <c r="B17" s="40" t="s">
        <v>112</v>
      </c>
      <c r="C17" s="42" t="s">
        <v>113</v>
      </c>
      <c r="D17" s="1">
        <v>0</v>
      </c>
      <c r="E17" s="1">
        <v>0</v>
      </c>
      <c r="F17" s="1">
        <v>28702</v>
      </c>
      <c r="G17" s="1">
        <v>0</v>
      </c>
      <c r="H17" s="1">
        <v>0</v>
      </c>
      <c r="I17" s="1">
        <v>28702</v>
      </c>
      <c r="J17" s="1">
        <v>0</v>
      </c>
      <c r="K17" s="1">
        <v>0</v>
      </c>
      <c r="L17" s="1">
        <v>0</v>
      </c>
      <c r="M17" s="1">
        <v>204</v>
      </c>
      <c r="N17" s="1">
        <v>0</v>
      </c>
      <c r="O17" s="2">
        <v>204</v>
      </c>
      <c r="P17" s="1">
        <f>657890-2473+2822</f>
        <v>658239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5">
        <f>+P17</f>
        <v>658239</v>
      </c>
      <c r="W17" s="48">
        <v>25869</v>
      </c>
      <c r="X17" s="2">
        <f>+W17+V17+O17+I17</f>
        <v>713014</v>
      </c>
    </row>
    <row r="18" spans="1:24" ht="12" customHeight="1">
      <c r="A18" s="43">
        <v>12</v>
      </c>
      <c r="B18" s="40" t="s">
        <v>114</v>
      </c>
      <c r="C18" s="42" t="s">
        <v>115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>
        <v>0</v>
      </c>
      <c r="P18" s="1">
        <v>94486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5">
        <v>94486</v>
      </c>
      <c r="W18" s="48">
        <v>0</v>
      </c>
      <c r="X18" s="2">
        <v>94486</v>
      </c>
    </row>
    <row r="19" spans="1:24" ht="12" customHeight="1">
      <c r="A19" s="43">
        <v>13</v>
      </c>
      <c r="B19" s="40" t="s">
        <v>116</v>
      </c>
      <c r="C19" s="42" t="s">
        <v>53</v>
      </c>
      <c r="D19" s="1">
        <v>14540</v>
      </c>
      <c r="E19" s="1">
        <v>0</v>
      </c>
      <c r="F19" s="1">
        <v>175114</v>
      </c>
      <c r="G19" s="1">
        <v>0</v>
      </c>
      <c r="H19" s="1">
        <v>0</v>
      </c>
      <c r="I19" s="1">
        <v>189654</v>
      </c>
      <c r="J19" s="1">
        <v>0</v>
      </c>
      <c r="K19" s="1">
        <v>0</v>
      </c>
      <c r="L19" s="1">
        <v>28122</v>
      </c>
      <c r="M19" s="1">
        <v>30528</v>
      </c>
      <c r="N19" s="1">
        <v>0</v>
      </c>
      <c r="O19" s="2">
        <v>58650</v>
      </c>
      <c r="P19" s="1">
        <f>629703-27578+31260</f>
        <v>633385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5">
        <f>+P19</f>
        <v>633385</v>
      </c>
      <c r="W19" s="48">
        <v>10021</v>
      </c>
      <c r="X19" s="2">
        <f>+W19+V19+O19+I19</f>
        <v>891710</v>
      </c>
    </row>
    <row r="20" spans="1:24" ht="12" customHeight="1">
      <c r="A20" s="43" t="s">
        <v>49</v>
      </c>
      <c r="B20" s="40" t="s">
        <v>117</v>
      </c>
      <c r="C20" s="42" t="s">
        <v>118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1386</v>
      </c>
      <c r="M20" s="1">
        <v>0</v>
      </c>
      <c r="N20" s="1">
        <v>0</v>
      </c>
      <c r="O20" s="2">
        <v>1386</v>
      </c>
      <c r="P20" s="1">
        <f>98540-84111+94958</f>
        <v>109387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5">
        <f>+P20</f>
        <v>109387</v>
      </c>
      <c r="W20" s="48">
        <v>0</v>
      </c>
      <c r="X20" s="2">
        <f>+W20+V20+O20+I20</f>
        <v>110773</v>
      </c>
    </row>
    <row r="21" spans="1:24" ht="12" customHeight="1">
      <c r="A21" s="43" t="s">
        <v>26</v>
      </c>
      <c r="B21" s="40" t="s">
        <v>50</v>
      </c>
      <c r="C21" s="42" t="s">
        <v>119</v>
      </c>
      <c r="D21" s="1">
        <v>0</v>
      </c>
      <c r="E21" s="1">
        <v>0</v>
      </c>
      <c r="F21" s="1">
        <v>10020</v>
      </c>
      <c r="G21" s="1">
        <v>0</v>
      </c>
      <c r="H21" s="1">
        <v>0</v>
      </c>
      <c r="I21" s="1">
        <v>10020</v>
      </c>
      <c r="J21" s="1">
        <v>0</v>
      </c>
      <c r="K21" s="1">
        <v>0</v>
      </c>
      <c r="L21" s="1">
        <v>0</v>
      </c>
      <c r="M21" s="1">
        <v>178621</v>
      </c>
      <c r="N21" s="1">
        <v>28389</v>
      </c>
      <c r="O21" s="2">
        <v>207010</v>
      </c>
      <c r="P21" s="1">
        <v>16875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5">
        <v>16875</v>
      </c>
      <c r="W21" s="48">
        <v>882651</v>
      </c>
      <c r="X21" s="2">
        <f>+W21+V21+O21+I21</f>
        <v>1116556</v>
      </c>
    </row>
    <row r="22" spans="1:24" ht="12" customHeight="1">
      <c r="A22" s="43" t="s">
        <v>27</v>
      </c>
      <c r="B22" s="40" t="s">
        <v>120</v>
      </c>
      <c r="C22" s="42" t="s">
        <v>182</v>
      </c>
      <c r="D22" s="1">
        <v>0</v>
      </c>
      <c r="E22" s="1">
        <v>0</v>
      </c>
      <c r="F22" s="1">
        <v>164669</v>
      </c>
      <c r="G22" s="1">
        <v>0</v>
      </c>
      <c r="H22" s="1">
        <v>0</v>
      </c>
      <c r="I22" s="1">
        <v>164669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v>0</v>
      </c>
      <c r="P22" s="1">
        <v>1082886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5">
        <v>1082886</v>
      </c>
      <c r="W22" s="48">
        <v>0</v>
      </c>
      <c r="X22" s="2">
        <v>1247555</v>
      </c>
    </row>
    <row r="23" spans="1:24" ht="12" customHeight="1">
      <c r="A23" s="43" t="s">
        <v>28</v>
      </c>
      <c r="B23" s="40" t="s">
        <v>121</v>
      </c>
      <c r="C23" s="42" t="s">
        <v>183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">
        <v>0</v>
      </c>
      <c r="P23" s="1">
        <v>7140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5">
        <v>7140</v>
      </c>
      <c r="W23" s="48">
        <v>0</v>
      </c>
      <c r="X23" s="2">
        <v>7140</v>
      </c>
    </row>
    <row r="24" spans="1:24" ht="12" customHeight="1">
      <c r="A24" s="43" t="s">
        <v>29</v>
      </c>
      <c r="B24" s="40" t="s">
        <v>122</v>
      </c>
      <c r="C24" s="42" t="s">
        <v>184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77595</v>
      </c>
      <c r="N24" s="1">
        <v>0</v>
      </c>
      <c r="O24" s="2">
        <v>77595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5">
        <v>0</v>
      </c>
      <c r="W24" s="48">
        <v>0</v>
      </c>
      <c r="X24" s="2">
        <v>77595</v>
      </c>
    </row>
    <row r="25" spans="1:24" ht="12" customHeight="1">
      <c r="A25" s="43">
        <v>20</v>
      </c>
      <c r="B25" s="40" t="s">
        <v>123</v>
      </c>
      <c r="C25" s="42" t="s">
        <v>124</v>
      </c>
      <c r="D25" s="1">
        <v>0</v>
      </c>
      <c r="E25" s="1">
        <v>0</v>
      </c>
      <c r="F25" s="1">
        <v>3658</v>
      </c>
      <c r="G25" s="1">
        <v>0</v>
      </c>
      <c r="H25" s="1">
        <v>0</v>
      </c>
      <c r="I25" s="1">
        <v>3658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">
        <v>0</v>
      </c>
      <c r="P25" s="1">
        <v>563846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5">
        <v>563846</v>
      </c>
      <c r="W25" s="48">
        <v>1238168</v>
      </c>
      <c r="X25" s="2">
        <v>1805672</v>
      </c>
    </row>
    <row r="26" spans="1:24" ht="12" customHeight="1">
      <c r="A26" s="43">
        <v>21</v>
      </c>
      <c r="B26" s="40" t="s">
        <v>125</v>
      </c>
      <c r="C26" s="42" t="s">
        <v>185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724</v>
      </c>
      <c r="N26" s="1">
        <v>0</v>
      </c>
      <c r="O26" s="2">
        <v>724</v>
      </c>
      <c r="P26" s="1">
        <f>407969-30090+51714</f>
        <v>429593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5">
        <f>+P26</f>
        <v>429593</v>
      </c>
      <c r="W26" s="48">
        <v>0</v>
      </c>
      <c r="X26" s="2">
        <f>+W26+V26+O26+I26</f>
        <v>430317</v>
      </c>
    </row>
    <row r="27" spans="1:24" ht="12" customHeight="1">
      <c r="A27" s="38">
        <v>22</v>
      </c>
      <c r="B27" s="40" t="s">
        <v>126</v>
      </c>
      <c r="C27" s="42" t="s">
        <v>186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v>0</v>
      </c>
      <c r="P27" s="1">
        <v>673340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5">
        <v>673340</v>
      </c>
      <c r="W27" s="48">
        <v>0</v>
      </c>
      <c r="X27" s="2">
        <v>673340</v>
      </c>
    </row>
    <row r="28" spans="1:24" ht="12" customHeight="1">
      <c r="A28" s="38">
        <v>23</v>
      </c>
      <c r="B28" s="40" t="s">
        <v>127</v>
      </c>
      <c r="C28" s="42" t="s">
        <v>187</v>
      </c>
      <c r="D28" s="1">
        <v>0</v>
      </c>
      <c r="E28" s="1">
        <v>1651</v>
      </c>
      <c r="F28" s="1">
        <v>15994</v>
      </c>
      <c r="G28" s="1">
        <v>0</v>
      </c>
      <c r="H28" s="1">
        <v>0</v>
      </c>
      <c r="I28" s="1">
        <v>17645</v>
      </c>
      <c r="J28" s="1">
        <v>8336</v>
      </c>
      <c r="K28" s="1">
        <v>0</v>
      </c>
      <c r="L28" s="1">
        <v>0</v>
      </c>
      <c r="M28" s="1">
        <v>11190</v>
      </c>
      <c r="N28" s="1">
        <v>6006</v>
      </c>
      <c r="O28" s="2">
        <v>25532</v>
      </c>
      <c r="P28" s="1">
        <f>1167248-4375+5046</f>
        <v>1167919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5">
        <f>+P28</f>
        <v>1167919</v>
      </c>
      <c r="W28" s="48">
        <v>0</v>
      </c>
      <c r="X28" s="2">
        <f>+W28+V28+O28+I28</f>
        <v>1211096</v>
      </c>
    </row>
    <row r="29" spans="1:24" ht="12" customHeight="1">
      <c r="A29" s="38">
        <v>24</v>
      </c>
      <c r="B29" s="40" t="s">
        <v>128</v>
      </c>
      <c r="C29" s="42" t="s">
        <v>54</v>
      </c>
      <c r="D29" s="1">
        <v>1416</v>
      </c>
      <c r="E29" s="1">
        <v>0</v>
      </c>
      <c r="F29" s="1">
        <v>47860</v>
      </c>
      <c r="G29" s="1">
        <v>0</v>
      </c>
      <c r="H29" s="1">
        <v>0</v>
      </c>
      <c r="I29" s="1">
        <v>49276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v>0</v>
      </c>
      <c r="P29" s="1">
        <v>406848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5">
        <v>406848</v>
      </c>
      <c r="W29" s="48">
        <v>0</v>
      </c>
      <c r="X29" s="2">
        <v>456124</v>
      </c>
    </row>
    <row r="30" spans="1:24" ht="12" customHeight="1">
      <c r="A30" s="38">
        <v>25</v>
      </c>
      <c r="B30" s="40" t="s">
        <v>129</v>
      </c>
      <c r="C30" s="42" t="s">
        <v>188</v>
      </c>
      <c r="D30" s="1">
        <v>0</v>
      </c>
      <c r="E30" s="1">
        <v>0</v>
      </c>
      <c r="F30" s="1">
        <v>120226</v>
      </c>
      <c r="G30" s="1">
        <v>0</v>
      </c>
      <c r="H30" s="1">
        <v>0</v>
      </c>
      <c r="I30" s="1">
        <v>120226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">
        <v>0</v>
      </c>
      <c r="P30" s="1">
        <f>505780-5866+7140</f>
        <v>507054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5">
        <f>+P30</f>
        <v>507054</v>
      </c>
      <c r="W30" s="48">
        <v>699</v>
      </c>
      <c r="X30" s="2">
        <f>+W30+V30+O30+I30</f>
        <v>627979</v>
      </c>
    </row>
    <row r="31" spans="1:24" ht="12" customHeight="1">
      <c r="A31" s="38">
        <v>26</v>
      </c>
      <c r="B31" s="40" t="s">
        <v>130</v>
      </c>
      <c r="C31" s="42" t="s">
        <v>189</v>
      </c>
      <c r="D31" s="1">
        <v>0</v>
      </c>
      <c r="E31" s="1">
        <v>0</v>
      </c>
      <c r="F31" s="1">
        <v>11880</v>
      </c>
      <c r="G31" s="1">
        <v>0</v>
      </c>
      <c r="H31" s="1">
        <v>0</v>
      </c>
      <c r="I31" s="1">
        <v>11880</v>
      </c>
      <c r="J31" s="1">
        <v>0</v>
      </c>
      <c r="K31" s="1">
        <v>0</v>
      </c>
      <c r="L31" s="1">
        <v>5372</v>
      </c>
      <c r="M31" s="1">
        <v>0</v>
      </c>
      <c r="N31" s="1">
        <v>0</v>
      </c>
      <c r="O31" s="2">
        <v>5372</v>
      </c>
      <c r="P31" s="1">
        <v>8201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5">
        <v>8201</v>
      </c>
      <c r="W31" s="48">
        <v>0</v>
      </c>
      <c r="X31" s="2">
        <v>25453</v>
      </c>
    </row>
    <row r="32" spans="1:24" ht="12" customHeight="1">
      <c r="A32" s="38">
        <v>27</v>
      </c>
      <c r="B32" s="40" t="s">
        <v>131</v>
      </c>
      <c r="C32" s="42" t="s">
        <v>132</v>
      </c>
      <c r="D32" s="1">
        <v>0</v>
      </c>
      <c r="E32" s="1">
        <v>0</v>
      </c>
      <c r="F32" s="1">
        <v>6116</v>
      </c>
      <c r="G32" s="1">
        <v>0</v>
      </c>
      <c r="H32" s="1">
        <v>87</v>
      </c>
      <c r="I32" s="1">
        <v>6203</v>
      </c>
      <c r="J32" s="1">
        <v>0</v>
      </c>
      <c r="K32" s="1">
        <v>0</v>
      </c>
      <c r="L32" s="1">
        <v>1596</v>
      </c>
      <c r="M32" s="1">
        <v>0</v>
      </c>
      <c r="N32" s="1">
        <v>0</v>
      </c>
      <c r="O32" s="2">
        <v>1596</v>
      </c>
      <c r="P32" s="1">
        <v>599359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5">
        <v>599359</v>
      </c>
      <c r="W32" s="48">
        <v>43913</v>
      </c>
      <c r="X32" s="2">
        <v>651071</v>
      </c>
    </row>
    <row r="33" spans="1:24" ht="12" customHeight="1">
      <c r="A33" s="38">
        <v>28</v>
      </c>
      <c r="B33" s="40" t="s">
        <v>133</v>
      </c>
      <c r="C33" s="42" t="s">
        <v>190</v>
      </c>
      <c r="D33" s="1">
        <v>201</v>
      </c>
      <c r="E33" s="1">
        <v>0</v>
      </c>
      <c r="F33" s="1">
        <v>105164</v>
      </c>
      <c r="G33" s="1">
        <v>0</v>
      </c>
      <c r="H33" s="1">
        <v>0</v>
      </c>
      <c r="I33" s="1">
        <v>105365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">
        <v>0</v>
      </c>
      <c r="P33" s="1">
        <v>637337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5">
        <v>637337</v>
      </c>
      <c r="W33" s="48">
        <v>15219</v>
      </c>
      <c r="X33" s="2">
        <v>757921</v>
      </c>
    </row>
    <row r="34" spans="1:24" ht="12" customHeight="1">
      <c r="A34" s="38">
        <v>29</v>
      </c>
      <c r="B34" s="40" t="s">
        <v>134</v>
      </c>
      <c r="C34" s="42" t="s">
        <v>191</v>
      </c>
      <c r="D34" s="1">
        <v>0</v>
      </c>
      <c r="E34" s="1">
        <v>0</v>
      </c>
      <c r="F34" s="1">
        <v>145879</v>
      </c>
      <c r="G34" s="1">
        <v>0</v>
      </c>
      <c r="H34" s="1">
        <v>0</v>
      </c>
      <c r="I34" s="1">
        <v>145879</v>
      </c>
      <c r="J34" s="1">
        <v>0</v>
      </c>
      <c r="K34" s="1">
        <v>0</v>
      </c>
      <c r="L34" s="1">
        <v>2622</v>
      </c>
      <c r="M34" s="1">
        <v>0</v>
      </c>
      <c r="N34" s="1">
        <v>0</v>
      </c>
      <c r="O34" s="2">
        <v>2622</v>
      </c>
      <c r="P34" s="1">
        <f>427358-35698+40460</f>
        <v>432120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5">
        <f>+P34</f>
        <v>432120</v>
      </c>
      <c r="W34" s="48">
        <v>4898</v>
      </c>
      <c r="X34" s="2">
        <f>+W34+V34+O34+I34</f>
        <v>585519</v>
      </c>
    </row>
    <row r="35" spans="1:24" ht="12" customHeight="1">
      <c r="A35" s="38">
        <v>30</v>
      </c>
      <c r="B35" s="40" t="s">
        <v>135</v>
      </c>
      <c r="C35" s="42" t="s">
        <v>192</v>
      </c>
      <c r="D35" s="1">
        <v>0</v>
      </c>
      <c r="E35" s="1">
        <v>0</v>
      </c>
      <c r="F35" s="1">
        <v>83854</v>
      </c>
      <c r="G35" s="1">
        <v>0</v>
      </c>
      <c r="H35" s="1">
        <v>0</v>
      </c>
      <c r="I35" s="1">
        <v>83854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v>0</v>
      </c>
      <c r="P35" s="1">
        <v>104007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5">
        <v>104007</v>
      </c>
      <c r="W35" s="48">
        <v>0</v>
      </c>
      <c r="X35" s="2">
        <v>187861</v>
      </c>
    </row>
    <row r="36" spans="1:24" ht="12" customHeight="1">
      <c r="A36" s="38">
        <v>31</v>
      </c>
      <c r="B36" s="40" t="s">
        <v>136</v>
      </c>
      <c r="C36" s="42" t="s">
        <v>137</v>
      </c>
      <c r="D36" s="1">
        <v>0</v>
      </c>
      <c r="E36" s="1">
        <v>0</v>
      </c>
      <c r="F36" s="1">
        <v>9245</v>
      </c>
      <c r="G36" s="1">
        <v>0</v>
      </c>
      <c r="H36" s="1">
        <v>0</v>
      </c>
      <c r="I36" s="1">
        <v>9245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">
        <v>0</v>
      </c>
      <c r="P36" s="1">
        <v>38419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5">
        <v>38419</v>
      </c>
      <c r="W36" s="48">
        <v>41003</v>
      </c>
      <c r="X36" s="2">
        <v>88667</v>
      </c>
    </row>
    <row r="37" spans="1:24" ht="12" customHeight="1">
      <c r="A37" s="38">
        <v>32</v>
      </c>
      <c r="B37" s="40" t="s">
        <v>138</v>
      </c>
      <c r="C37" s="42" t="s">
        <v>139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v>0</v>
      </c>
      <c r="P37" s="1">
        <f>61842-6298+7140</f>
        <v>62684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5">
        <f>+P37</f>
        <v>62684</v>
      </c>
      <c r="W37" s="48">
        <v>16276</v>
      </c>
      <c r="X37" s="2">
        <f>+W37+V37+O37+I37</f>
        <v>78960</v>
      </c>
    </row>
    <row r="38" spans="1:24" ht="12" customHeight="1">
      <c r="A38" s="38">
        <v>33</v>
      </c>
      <c r="B38" s="40" t="s">
        <v>140</v>
      </c>
      <c r="C38" s="42" t="s">
        <v>193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2">
        <v>0</v>
      </c>
      <c r="P38" s="1">
        <v>170501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5">
        <v>170501</v>
      </c>
      <c r="W38" s="48">
        <v>0</v>
      </c>
      <c r="X38" s="2">
        <v>170501</v>
      </c>
    </row>
    <row r="39" spans="1:24" ht="12" customHeight="1">
      <c r="A39" s="38">
        <v>35</v>
      </c>
      <c r="B39" s="40" t="s">
        <v>141</v>
      </c>
      <c r="C39" s="42" t="s">
        <v>194</v>
      </c>
      <c r="D39" s="1">
        <v>982325</v>
      </c>
      <c r="E39" s="1">
        <v>19671</v>
      </c>
      <c r="F39" s="1">
        <f>3162148+6766</f>
        <v>3168914</v>
      </c>
      <c r="G39" s="1">
        <v>0</v>
      </c>
      <c r="H39" s="1">
        <v>0</v>
      </c>
      <c r="I39" s="1">
        <f>4164144+6766</f>
        <v>4170910</v>
      </c>
      <c r="J39" s="1">
        <f>100857</f>
        <v>100857</v>
      </c>
      <c r="K39" s="1">
        <v>0</v>
      </c>
      <c r="L39" s="1">
        <v>72353</v>
      </c>
      <c r="M39" s="1">
        <v>713125</v>
      </c>
      <c r="N39" s="1">
        <v>264</v>
      </c>
      <c r="O39" s="2">
        <f>893365-6766</f>
        <v>886599</v>
      </c>
      <c r="P39" s="1">
        <f>23269458-162328+191386</f>
        <v>23298516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5">
        <f>SUM(P39:U39)</f>
        <v>23298516</v>
      </c>
      <c r="W39" s="48">
        <v>1102558</v>
      </c>
      <c r="X39" s="2">
        <f>+W39+V39+O39+I39</f>
        <v>29458583</v>
      </c>
    </row>
    <row r="40" spans="1:24" ht="12" customHeight="1">
      <c r="A40" s="38">
        <v>36</v>
      </c>
      <c r="B40" s="40" t="s">
        <v>142</v>
      </c>
      <c r="C40" s="42" t="s">
        <v>143</v>
      </c>
      <c r="D40" s="1">
        <v>187</v>
      </c>
      <c r="E40" s="1">
        <v>4026</v>
      </c>
      <c r="F40" s="1">
        <v>274</v>
      </c>
      <c r="G40" s="1">
        <v>0</v>
      </c>
      <c r="H40" s="1">
        <v>0</v>
      </c>
      <c r="I40" s="1">
        <v>4487</v>
      </c>
      <c r="J40" s="1">
        <v>0</v>
      </c>
      <c r="K40" s="1">
        <v>0</v>
      </c>
      <c r="L40" s="1">
        <v>15431</v>
      </c>
      <c r="M40" s="1">
        <v>0</v>
      </c>
      <c r="N40" s="1">
        <v>0</v>
      </c>
      <c r="O40" s="2">
        <v>15431</v>
      </c>
      <c r="P40" s="1">
        <v>266986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5">
        <v>266986</v>
      </c>
      <c r="W40" s="48">
        <v>187876</v>
      </c>
      <c r="X40" s="2">
        <v>474780</v>
      </c>
    </row>
    <row r="41" spans="1:24" ht="12" customHeight="1">
      <c r="A41" s="38">
        <v>37</v>
      </c>
      <c r="B41" s="40" t="s">
        <v>144</v>
      </c>
      <c r="C41" s="42" t="s">
        <v>145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">
        <v>0</v>
      </c>
      <c r="P41" s="1">
        <v>610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5">
        <v>610</v>
      </c>
      <c r="W41" s="48">
        <v>22689</v>
      </c>
      <c r="X41" s="2">
        <v>23299</v>
      </c>
    </row>
    <row r="42" spans="1:24" ht="12" customHeight="1">
      <c r="A42" s="38">
        <v>38</v>
      </c>
      <c r="B42" s="40" t="s">
        <v>146</v>
      </c>
      <c r="C42" s="42" t="s">
        <v>195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15314</v>
      </c>
      <c r="N42" s="1">
        <v>0</v>
      </c>
      <c r="O42" s="2">
        <v>15314</v>
      </c>
      <c r="P42" s="1">
        <v>256276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5">
        <v>256276</v>
      </c>
      <c r="W42" s="48">
        <v>38565</v>
      </c>
      <c r="X42" s="2">
        <v>310155</v>
      </c>
    </row>
    <row r="43" spans="1:24" ht="12" customHeight="1">
      <c r="A43" s="38">
        <v>41</v>
      </c>
      <c r="B43" s="40" t="s">
        <v>147</v>
      </c>
      <c r="C43" s="42" t="s">
        <v>148</v>
      </c>
      <c r="D43" s="1">
        <v>0</v>
      </c>
      <c r="E43" s="1">
        <v>68460</v>
      </c>
      <c r="F43" s="1">
        <v>363374</v>
      </c>
      <c r="G43" s="1">
        <v>0</v>
      </c>
      <c r="H43" s="1">
        <v>0</v>
      </c>
      <c r="I43" s="1">
        <v>431834</v>
      </c>
      <c r="J43" s="1">
        <v>0</v>
      </c>
      <c r="K43" s="1">
        <v>0</v>
      </c>
      <c r="L43" s="1">
        <v>8883</v>
      </c>
      <c r="M43" s="1">
        <v>68109</v>
      </c>
      <c r="N43" s="1">
        <v>9161</v>
      </c>
      <c r="O43" s="2">
        <v>86153</v>
      </c>
      <c r="P43" s="1">
        <v>520310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5">
        <v>520310</v>
      </c>
      <c r="W43" s="48">
        <v>2849</v>
      </c>
      <c r="X43" s="2">
        <v>1041146</v>
      </c>
    </row>
    <row r="44" spans="1:24" ht="12" customHeight="1">
      <c r="A44" s="38">
        <v>42</v>
      </c>
      <c r="B44" s="40" t="s">
        <v>149</v>
      </c>
      <c r="C44" s="42" t="s">
        <v>179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2">
        <v>0</v>
      </c>
      <c r="P44" s="1">
        <v>12947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5">
        <v>12947</v>
      </c>
      <c r="W44" s="48">
        <v>50054</v>
      </c>
      <c r="X44" s="2">
        <v>63001</v>
      </c>
    </row>
    <row r="45" spans="1:24" ht="12" customHeight="1">
      <c r="A45" s="38">
        <v>43</v>
      </c>
      <c r="B45" s="40" t="s">
        <v>150</v>
      </c>
      <c r="C45" s="42" t="s">
        <v>151</v>
      </c>
      <c r="D45" s="1">
        <v>13750</v>
      </c>
      <c r="E45" s="1">
        <v>0</v>
      </c>
      <c r="F45" s="1">
        <v>26154</v>
      </c>
      <c r="G45" s="1">
        <v>0</v>
      </c>
      <c r="H45" s="1">
        <v>0</v>
      </c>
      <c r="I45" s="1">
        <v>39904</v>
      </c>
      <c r="J45" s="1">
        <v>0</v>
      </c>
      <c r="K45" s="1">
        <v>0</v>
      </c>
      <c r="L45" s="1">
        <v>1176</v>
      </c>
      <c r="M45" s="1">
        <v>0</v>
      </c>
      <c r="N45" s="1">
        <v>0</v>
      </c>
      <c r="O45" s="2">
        <v>1176</v>
      </c>
      <c r="P45" s="1">
        <v>551815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5">
        <v>551815</v>
      </c>
      <c r="W45" s="48">
        <v>0</v>
      </c>
      <c r="X45" s="2">
        <v>592895</v>
      </c>
    </row>
    <row r="46" spans="1:24" ht="12" customHeight="1">
      <c r="A46" s="38">
        <v>45</v>
      </c>
      <c r="B46" s="40" t="s">
        <v>152</v>
      </c>
      <c r="C46" s="42" t="s">
        <v>196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">
        <v>0</v>
      </c>
      <c r="P46" s="1">
        <v>3648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5">
        <v>3648</v>
      </c>
      <c r="W46" s="48">
        <v>0</v>
      </c>
      <c r="X46" s="2">
        <v>3648</v>
      </c>
    </row>
    <row r="47" spans="1:24" ht="12" customHeight="1">
      <c r="A47" s="38">
        <v>46</v>
      </c>
      <c r="B47" s="40" t="s">
        <v>153</v>
      </c>
      <c r="C47" s="42" t="s">
        <v>197</v>
      </c>
      <c r="D47" s="1">
        <v>0</v>
      </c>
      <c r="E47" s="1">
        <v>0</v>
      </c>
      <c r="F47" s="1">
        <v>326942</v>
      </c>
      <c r="G47" s="1">
        <v>0</v>
      </c>
      <c r="H47" s="1">
        <v>0</v>
      </c>
      <c r="I47" s="1">
        <v>326942</v>
      </c>
      <c r="J47" s="1">
        <v>0</v>
      </c>
      <c r="K47" s="1">
        <v>0</v>
      </c>
      <c r="L47" s="1">
        <v>0</v>
      </c>
      <c r="M47" s="1">
        <v>6040</v>
      </c>
      <c r="N47" s="1">
        <v>0</v>
      </c>
      <c r="O47" s="2">
        <v>6040</v>
      </c>
      <c r="P47" s="1">
        <v>102390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5">
        <v>102390</v>
      </c>
      <c r="W47" s="48">
        <v>0</v>
      </c>
      <c r="X47" s="2">
        <v>435372</v>
      </c>
    </row>
    <row r="48" spans="1:24" ht="12" customHeight="1">
      <c r="A48" s="38">
        <v>47</v>
      </c>
      <c r="B48" s="40" t="s">
        <v>154</v>
      </c>
      <c r="C48" s="42" t="s">
        <v>198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2">
        <v>0</v>
      </c>
      <c r="P48" s="1">
        <v>153313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5">
        <v>153313</v>
      </c>
      <c r="W48" s="48">
        <v>0</v>
      </c>
      <c r="X48" s="2">
        <v>153313</v>
      </c>
    </row>
    <row r="49" spans="1:24" ht="12" customHeight="1">
      <c r="A49" s="38">
        <v>49</v>
      </c>
      <c r="B49" s="40" t="s">
        <v>70</v>
      </c>
      <c r="C49" s="42" t="s">
        <v>199</v>
      </c>
      <c r="D49" s="1">
        <v>0</v>
      </c>
      <c r="E49" s="1">
        <v>0</v>
      </c>
      <c r="F49" s="1">
        <v>118132</v>
      </c>
      <c r="G49" s="1">
        <v>0</v>
      </c>
      <c r="H49" s="1">
        <v>0</v>
      </c>
      <c r="I49" s="1">
        <v>118132</v>
      </c>
      <c r="J49" s="1">
        <v>0</v>
      </c>
      <c r="K49" s="1">
        <v>0</v>
      </c>
      <c r="L49" s="1">
        <v>0</v>
      </c>
      <c r="M49" s="1">
        <v>1848</v>
      </c>
      <c r="N49" s="1">
        <v>0</v>
      </c>
      <c r="O49" s="2">
        <v>1848</v>
      </c>
      <c r="P49" s="1">
        <v>201797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5">
        <v>201797</v>
      </c>
      <c r="W49" s="48">
        <v>12496</v>
      </c>
      <c r="X49" s="2">
        <v>334273</v>
      </c>
    </row>
    <row r="50" spans="1:24" ht="12" customHeight="1">
      <c r="A50" s="38">
        <v>52</v>
      </c>
      <c r="B50" s="40" t="s">
        <v>155</v>
      </c>
      <c r="C50" s="42" t="s">
        <v>200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2">
        <v>0</v>
      </c>
      <c r="P50" s="1">
        <v>272986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5">
        <v>272986</v>
      </c>
      <c r="W50" s="48">
        <v>0</v>
      </c>
      <c r="X50" s="2">
        <v>272986</v>
      </c>
    </row>
    <row r="51" spans="1:24" ht="12" customHeight="1">
      <c r="A51" s="38">
        <v>55</v>
      </c>
      <c r="B51" s="40" t="s">
        <v>156</v>
      </c>
      <c r="C51" s="42" t="s">
        <v>157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2">
        <v>0</v>
      </c>
      <c r="P51" s="1">
        <v>36346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5">
        <v>36346</v>
      </c>
      <c r="W51" s="48">
        <v>0</v>
      </c>
      <c r="X51" s="2">
        <v>36346</v>
      </c>
    </row>
    <row r="52" spans="1:24" ht="12" customHeight="1">
      <c r="A52" s="38">
        <v>61</v>
      </c>
      <c r="B52" s="40" t="s">
        <v>158</v>
      </c>
      <c r="C52" s="42" t="s">
        <v>159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2568</v>
      </c>
      <c r="N52" s="1">
        <v>0</v>
      </c>
      <c r="O52" s="2">
        <v>2568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5">
        <v>0</v>
      </c>
      <c r="W52" s="48">
        <v>0</v>
      </c>
      <c r="X52" s="2">
        <v>2568</v>
      </c>
    </row>
    <row r="53" spans="1:24" ht="12" customHeight="1">
      <c r="A53" s="38">
        <v>64</v>
      </c>
      <c r="B53" s="40" t="s">
        <v>160</v>
      </c>
      <c r="C53" s="42" t="s">
        <v>161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2">
        <v>0</v>
      </c>
      <c r="P53" s="1">
        <v>17154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5">
        <v>17154</v>
      </c>
      <c r="W53" s="48">
        <v>0</v>
      </c>
      <c r="X53" s="2">
        <v>17154</v>
      </c>
    </row>
    <row r="54" spans="1:24" ht="12" customHeight="1">
      <c r="A54" s="38">
        <v>65</v>
      </c>
      <c r="B54" s="40" t="s">
        <v>162</v>
      </c>
      <c r="C54" s="42" t="s">
        <v>201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2">
        <v>0</v>
      </c>
      <c r="P54" s="1">
        <v>3741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5">
        <v>3741</v>
      </c>
      <c r="W54" s="48">
        <v>0</v>
      </c>
      <c r="X54" s="2">
        <v>3741</v>
      </c>
    </row>
    <row r="55" spans="1:24" ht="12" customHeight="1">
      <c r="A55" s="38">
        <v>68</v>
      </c>
      <c r="B55" s="40" t="s">
        <v>32</v>
      </c>
      <c r="C55" s="42" t="s">
        <v>55</v>
      </c>
      <c r="D55" s="1">
        <v>0</v>
      </c>
      <c r="E55" s="1">
        <v>0</v>
      </c>
      <c r="F55" s="1">
        <v>66726</v>
      </c>
      <c r="G55" s="1">
        <v>0</v>
      </c>
      <c r="H55" s="1">
        <v>0</v>
      </c>
      <c r="I55" s="1">
        <v>66726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2">
        <v>0</v>
      </c>
      <c r="P55" s="1">
        <f>737792-54306+69597</f>
        <v>753083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5">
        <f>+P55</f>
        <v>753083</v>
      </c>
      <c r="W55" s="48">
        <v>25211</v>
      </c>
      <c r="X55" s="2">
        <f>+W55+V55+O55+I55</f>
        <v>845020</v>
      </c>
    </row>
    <row r="56" spans="1:24" ht="12" customHeight="1">
      <c r="A56" s="38">
        <v>70</v>
      </c>
      <c r="B56" s="40" t="s">
        <v>163</v>
      </c>
      <c r="C56" s="42" t="s">
        <v>202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2">
        <v>0</v>
      </c>
      <c r="P56" s="1">
        <v>40558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5">
        <v>40558</v>
      </c>
      <c r="W56" s="48">
        <v>0</v>
      </c>
      <c r="X56" s="2">
        <v>40558</v>
      </c>
    </row>
    <row r="57" spans="1:24" ht="12" customHeight="1">
      <c r="A57" s="38">
        <v>71</v>
      </c>
      <c r="B57" s="40" t="s">
        <v>164</v>
      </c>
      <c r="C57" s="42" t="s">
        <v>203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4720</v>
      </c>
      <c r="N57" s="1">
        <v>0</v>
      </c>
      <c r="O57" s="2">
        <v>4720</v>
      </c>
      <c r="P57" s="1">
        <v>278367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5">
        <v>278367</v>
      </c>
      <c r="W57" s="48">
        <v>0</v>
      </c>
      <c r="X57" s="2">
        <v>283087</v>
      </c>
    </row>
    <row r="58" spans="1:24" ht="12" customHeight="1">
      <c r="A58" s="38">
        <v>72</v>
      </c>
      <c r="B58" s="40" t="s">
        <v>33</v>
      </c>
      <c r="C58" s="42" t="s">
        <v>165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2">
        <v>0</v>
      </c>
      <c r="P58" s="1">
        <v>48767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5">
        <v>48767</v>
      </c>
      <c r="W58" s="48">
        <v>0</v>
      </c>
      <c r="X58" s="2">
        <v>48767</v>
      </c>
    </row>
    <row r="59" spans="1:24" ht="12" customHeight="1">
      <c r="A59" s="38">
        <v>73</v>
      </c>
      <c r="B59" s="40" t="s">
        <v>210</v>
      </c>
      <c r="C59" s="42" t="s">
        <v>211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2">
        <v>0</v>
      </c>
      <c r="P59" s="1">
        <v>1972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5">
        <v>1972</v>
      </c>
      <c r="W59" s="48">
        <v>0</v>
      </c>
      <c r="X59" s="2">
        <v>1972</v>
      </c>
    </row>
    <row r="60" spans="1:24" ht="12" customHeight="1">
      <c r="A60" s="38">
        <v>74</v>
      </c>
      <c r="B60" s="40" t="s">
        <v>166</v>
      </c>
      <c r="C60" s="42" t="s">
        <v>204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2">
        <v>0</v>
      </c>
      <c r="P60" s="1">
        <v>69500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5">
        <v>69500</v>
      </c>
      <c r="W60" s="48">
        <v>0</v>
      </c>
      <c r="X60" s="2">
        <v>69500</v>
      </c>
    </row>
    <row r="61" spans="1:24" ht="12" customHeight="1">
      <c r="A61" s="38">
        <v>77</v>
      </c>
      <c r="B61" s="40" t="s">
        <v>208</v>
      </c>
      <c r="C61" s="42" t="s">
        <v>209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2">
        <v>0</v>
      </c>
      <c r="P61" s="1">
        <v>32700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5">
        <v>32700</v>
      </c>
      <c r="W61" s="48">
        <v>0</v>
      </c>
      <c r="X61" s="2">
        <v>32700</v>
      </c>
    </row>
    <row r="62" spans="1:24" ht="12" customHeight="1">
      <c r="A62" s="38">
        <v>81</v>
      </c>
      <c r="B62" s="40" t="s">
        <v>223</v>
      </c>
      <c r="C62" s="42" t="s">
        <v>226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2">
        <v>0</v>
      </c>
      <c r="P62" s="1">
        <v>29577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5">
        <v>29577</v>
      </c>
      <c r="W62" s="48">
        <v>0</v>
      </c>
      <c r="X62" s="2">
        <v>29577</v>
      </c>
    </row>
    <row r="63" spans="1:24" ht="12" customHeight="1">
      <c r="A63" s="38">
        <v>84</v>
      </c>
      <c r="B63" s="40" t="s">
        <v>167</v>
      </c>
      <c r="C63" s="42" t="s">
        <v>205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2">
        <v>0</v>
      </c>
      <c r="P63" s="1">
        <v>492151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5">
        <v>492151</v>
      </c>
      <c r="W63" s="48">
        <v>19822</v>
      </c>
      <c r="X63" s="2">
        <v>511973</v>
      </c>
    </row>
    <row r="64" spans="1:24" ht="12" customHeight="1">
      <c r="A64" s="38">
        <v>85</v>
      </c>
      <c r="B64" s="40" t="s">
        <v>212</v>
      </c>
      <c r="C64" s="42" t="s">
        <v>213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2">
        <v>0</v>
      </c>
      <c r="P64" s="1">
        <v>5879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5">
        <v>5879</v>
      </c>
      <c r="W64" s="48">
        <v>0</v>
      </c>
      <c r="X64" s="2">
        <v>5879</v>
      </c>
    </row>
    <row r="65" spans="1:24" ht="12" customHeight="1">
      <c r="A65" s="38">
        <v>86</v>
      </c>
      <c r="B65" s="40" t="s">
        <v>168</v>
      </c>
      <c r="C65" s="42" t="s">
        <v>169</v>
      </c>
      <c r="D65" s="1">
        <v>0</v>
      </c>
      <c r="E65" s="1">
        <v>125</v>
      </c>
      <c r="F65" s="1">
        <v>0</v>
      </c>
      <c r="G65" s="1">
        <v>0</v>
      </c>
      <c r="H65" s="1">
        <v>0</v>
      </c>
      <c r="I65" s="1">
        <v>125</v>
      </c>
      <c r="J65" s="1">
        <v>0</v>
      </c>
      <c r="K65" s="1">
        <v>0</v>
      </c>
      <c r="L65" s="1">
        <v>0</v>
      </c>
      <c r="M65" s="1">
        <v>24</v>
      </c>
      <c r="N65" s="1">
        <v>0</v>
      </c>
      <c r="O65" s="2">
        <v>24</v>
      </c>
      <c r="P65" s="1">
        <f>1194161-28656+34782</f>
        <v>1200287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5">
        <f>+P65</f>
        <v>1200287</v>
      </c>
      <c r="W65" s="48">
        <v>4797</v>
      </c>
      <c r="X65" s="2">
        <f>+W65+V65+O65+I65</f>
        <v>1205233</v>
      </c>
    </row>
    <row r="66" spans="1:25" ht="12" customHeight="1">
      <c r="A66" s="38">
        <v>87</v>
      </c>
      <c r="B66" s="40" t="s">
        <v>170</v>
      </c>
      <c r="C66" s="42" t="s">
        <v>171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2">
        <v>0</v>
      </c>
      <c r="P66" s="1">
        <v>37227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5">
        <v>37227</v>
      </c>
      <c r="W66" s="48">
        <v>0</v>
      </c>
      <c r="X66" s="2">
        <v>37227</v>
      </c>
      <c r="Y66" s="3" t="s">
        <v>225</v>
      </c>
    </row>
    <row r="67" spans="1:24" ht="12" customHeight="1">
      <c r="A67" s="38">
        <v>90</v>
      </c>
      <c r="B67" s="40" t="s">
        <v>172</v>
      </c>
      <c r="C67" s="42" t="s">
        <v>206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2">
        <v>0</v>
      </c>
      <c r="P67" s="1">
        <v>45118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5">
        <v>45118</v>
      </c>
      <c r="W67" s="48">
        <v>0</v>
      </c>
      <c r="X67" s="2">
        <v>45118</v>
      </c>
    </row>
    <row r="68" spans="1:24" ht="12" customHeight="1">
      <c r="A68" s="38">
        <v>91</v>
      </c>
      <c r="B68" s="40" t="s">
        <v>173</v>
      </c>
      <c r="C68" s="42" t="s">
        <v>207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2">
        <v>0</v>
      </c>
      <c r="P68" s="1">
        <v>17986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5">
        <v>17986</v>
      </c>
      <c r="W68" s="48">
        <v>0</v>
      </c>
      <c r="X68" s="2">
        <v>17986</v>
      </c>
    </row>
    <row r="69" spans="1:24" ht="12" customHeight="1">
      <c r="A69" s="38">
        <v>93</v>
      </c>
      <c r="B69" s="40" t="s">
        <v>224</v>
      </c>
      <c r="C69" s="42" t="s">
        <v>227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2">
        <v>0</v>
      </c>
      <c r="P69" s="1">
        <v>4444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5">
        <v>4444</v>
      </c>
      <c r="W69" s="49">
        <v>0</v>
      </c>
      <c r="X69" s="2">
        <v>4444</v>
      </c>
    </row>
    <row r="70" spans="1:24" ht="12.75">
      <c r="A70" s="38">
        <v>96</v>
      </c>
      <c r="B70" s="40" t="s">
        <v>174</v>
      </c>
      <c r="C70" s="42" t="s">
        <v>175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2">
        <v>0</v>
      </c>
      <c r="P70" s="1">
        <v>24982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2">
        <v>24982</v>
      </c>
      <c r="W70" s="49">
        <v>0</v>
      </c>
      <c r="X70" s="2">
        <v>24982</v>
      </c>
    </row>
    <row r="71" spans="1:24" ht="12.75">
      <c r="A71" s="44"/>
      <c r="B71" s="45" t="s">
        <v>217</v>
      </c>
      <c r="C71" s="46" t="s">
        <v>218</v>
      </c>
      <c r="D71" s="47">
        <v>1024494</v>
      </c>
      <c r="E71" s="47">
        <v>94633</v>
      </c>
      <c r="F71" s="47">
        <f>5071106+6766</f>
        <v>5077872</v>
      </c>
      <c r="G71" s="47">
        <v>0</v>
      </c>
      <c r="H71" s="47">
        <v>87</v>
      </c>
      <c r="I71" s="47">
        <f>6190320+6766</f>
        <v>6197086</v>
      </c>
      <c r="J71" s="47">
        <f>109193</f>
        <v>109193</v>
      </c>
      <c r="K71" s="47">
        <v>0</v>
      </c>
      <c r="L71" s="47">
        <v>137417</v>
      </c>
      <c r="M71" s="47">
        <v>1177989</v>
      </c>
      <c r="N71" s="47">
        <v>62588</v>
      </c>
      <c r="O71" s="47">
        <f>1493953-6766</f>
        <v>1487187</v>
      </c>
      <c r="P71" s="47">
        <f>SUM(P11:P70)</f>
        <v>39919250</v>
      </c>
      <c r="Q71" s="47">
        <f aca="true" t="shared" si="0" ref="Q71:X71">SUM(Q11:Q70)</f>
        <v>0</v>
      </c>
      <c r="R71" s="47">
        <f t="shared" si="0"/>
        <v>0</v>
      </c>
      <c r="S71" s="47">
        <f t="shared" si="0"/>
        <v>0</v>
      </c>
      <c r="T71" s="47">
        <f t="shared" si="0"/>
        <v>84774</v>
      </c>
      <c r="U71" s="47">
        <f t="shared" si="0"/>
        <v>1052471</v>
      </c>
      <c r="V71" s="47">
        <f t="shared" si="0"/>
        <v>41056495</v>
      </c>
      <c r="W71" s="47">
        <f t="shared" si="0"/>
        <v>3901244</v>
      </c>
      <c r="X71" s="47">
        <f t="shared" si="0"/>
        <v>52642012</v>
      </c>
    </row>
    <row r="72" spans="1:24" ht="12.75">
      <c r="A72" s="51"/>
      <c r="B72" s="52" t="s">
        <v>176</v>
      </c>
      <c r="C72" s="53" t="s">
        <v>177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5">
        <v>0</v>
      </c>
    </row>
    <row r="73" spans="1:24" ht="12.75">
      <c r="A73" s="56"/>
      <c r="B73" s="57" t="s">
        <v>219</v>
      </c>
      <c r="C73" s="58" t="s">
        <v>220</v>
      </c>
      <c r="D73" s="55">
        <f>+D72+D71</f>
        <v>1024494</v>
      </c>
      <c r="E73" s="55">
        <f aca="true" t="shared" si="1" ref="E73:O73">+E72+E71</f>
        <v>94633</v>
      </c>
      <c r="F73" s="55">
        <f t="shared" si="1"/>
        <v>5077872</v>
      </c>
      <c r="G73" s="55">
        <f t="shared" si="1"/>
        <v>0</v>
      </c>
      <c r="H73" s="55">
        <f t="shared" si="1"/>
        <v>87</v>
      </c>
      <c r="I73" s="55">
        <f t="shared" si="1"/>
        <v>6197086</v>
      </c>
      <c r="J73" s="55">
        <f t="shared" si="1"/>
        <v>109193</v>
      </c>
      <c r="K73" s="55">
        <f t="shared" si="1"/>
        <v>0</v>
      </c>
      <c r="L73" s="55">
        <f t="shared" si="1"/>
        <v>137417</v>
      </c>
      <c r="M73" s="55">
        <f t="shared" si="1"/>
        <v>1177989</v>
      </c>
      <c r="N73" s="55">
        <f t="shared" si="1"/>
        <v>62588</v>
      </c>
      <c r="O73" s="55">
        <f t="shared" si="1"/>
        <v>1487187</v>
      </c>
      <c r="P73" s="55">
        <f>+P72+P71</f>
        <v>39919250</v>
      </c>
      <c r="Q73" s="55">
        <f aca="true" t="shared" si="2" ref="Q73:X73">+Q72+Q71</f>
        <v>0</v>
      </c>
      <c r="R73" s="55">
        <f t="shared" si="2"/>
        <v>0</v>
      </c>
      <c r="S73" s="55">
        <f t="shared" si="2"/>
        <v>0</v>
      </c>
      <c r="T73" s="55">
        <f t="shared" si="2"/>
        <v>84774</v>
      </c>
      <c r="U73" s="55">
        <f t="shared" si="2"/>
        <v>1052471</v>
      </c>
      <c r="V73" s="55">
        <f t="shared" si="2"/>
        <v>41056495</v>
      </c>
      <c r="W73" s="55">
        <f t="shared" si="2"/>
        <v>3901244</v>
      </c>
      <c r="X73" s="55">
        <f t="shared" si="2"/>
        <v>52642012</v>
      </c>
    </row>
    <row r="74" spans="1:24" ht="12.75">
      <c r="A74" s="59" t="s">
        <v>221</v>
      </c>
      <c r="B74" s="60"/>
      <c r="C74" s="61" t="s">
        <v>214</v>
      </c>
      <c r="D74" s="62">
        <v>982325</v>
      </c>
      <c r="E74" s="62">
        <v>19671</v>
      </c>
      <c r="F74" s="62">
        <f>3162148+6766</f>
        <v>3168914</v>
      </c>
      <c r="G74" s="62">
        <v>0</v>
      </c>
      <c r="H74" s="62">
        <v>0</v>
      </c>
      <c r="I74" s="62">
        <f>4164144+6766</f>
        <v>4170910</v>
      </c>
      <c r="J74" s="62">
        <f>107623-6766</f>
        <v>100857</v>
      </c>
      <c r="K74" s="62">
        <v>0</v>
      </c>
      <c r="L74" s="62">
        <v>72353</v>
      </c>
      <c r="M74" s="62">
        <v>713125</v>
      </c>
      <c r="N74" s="62">
        <v>264</v>
      </c>
      <c r="O74" s="62">
        <f>893365-6766</f>
        <v>886599</v>
      </c>
      <c r="P74" s="62">
        <f>23078342-162328+191386</f>
        <v>23107400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f>+P74</f>
        <v>23107400</v>
      </c>
      <c r="W74" s="62">
        <v>1102558</v>
      </c>
      <c r="X74" s="63">
        <f>+W74+V74+O74+I74</f>
        <v>29267467</v>
      </c>
    </row>
    <row r="75" spans="11:23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7" spans="11:24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</sheetData>
  <sheetProtection/>
  <mergeCells count="19">
    <mergeCell ref="T4:T6"/>
    <mergeCell ref="W4:W6"/>
    <mergeCell ref="F4:F6"/>
    <mergeCell ref="J4:J6"/>
    <mergeCell ref="P4:P6"/>
    <mergeCell ref="M4:N4"/>
    <mergeCell ref="M5:M6"/>
    <mergeCell ref="N5:N6"/>
    <mergeCell ref="S4:S6"/>
    <mergeCell ref="W7:W9"/>
    <mergeCell ref="L4:L6"/>
    <mergeCell ref="A2:B2"/>
    <mergeCell ref="A1:B1"/>
    <mergeCell ref="J7:J9"/>
    <mergeCell ref="L7:L9"/>
    <mergeCell ref="S7:S9"/>
    <mergeCell ref="D1:X1"/>
    <mergeCell ref="D2:X2"/>
    <mergeCell ref="X4:X6"/>
  </mergeCells>
  <printOptions horizontalCentered="1"/>
  <pageMargins left="0.35433070866141736" right="0.1968503937007874" top="0.8267716535433072" bottom="0.5905511811023623" header="0.5118110236220472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2010-08-05T07:50:54Z</cp:lastPrinted>
  <dcterms:created xsi:type="dcterms:W3CDTF">2002-10-21T09:05:18Z</dcterms:created>
  <dcterms:modified xsi:type="dcterms:W3CDTF">2011-09-01T06:37:04Z</dcterms:modified>
  <cp:category/>
  <cp:version/>
  <cp:contentType/>
  <cp:contentStatus/>
</cp:coreProperties>
</file>