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280" windowHeight="6615" activeTab="0"/>
  </bookViews>
  <sheets>
    <sheet name="0509" sheetId="1" r:id="rId1"/>
  </sheets>
  <definedNames/>
  <calcPr fullCalcOnLoad="1"/>
</workbook>
</file>

<file path=xl/sharedStrings.xml><?xml version="1.0" encoding="utf-8"?>
<sst xmlns="http://schemas.openxmlformats.org/spreadsheetml/2006/main" count="67" uniqueCount="48">
  <si>
    <t>Financial intermediation</t>
  </si>
  <si>
    <t>Education</t>
  </si>
  <si>
    <t>dokončení</t>
  </si>
  <si>
    <t>End of table</t>
  </si>
  <si>
    <t>v tom převažující činnost</t>
  </si>
  <si>
    <t>CZ-NACE activity</t>
  </si>
  <si>
    <t>ČR, kraje</t>
  </si>
  <si>
    <t>CR, regions</t>
  </si>
  <si>
    <t>Total industry and energy</t>
  </si>
  <si>
    <t>Agriculture, hunting, forestry and fishing</t>
  </si>
  <si>
    <t xml:space="preserve">Health and social activities  </t>
  </si>
  <si>
    <t>Počet registrovaných jednotek</t>
  </si>
  <si>
    <t>Hl. m. Praha</t>
  </si>
  <si>
    <t>Vysočina</t>
  </si>
  <si>
    <t>stavebnictví</t>
  </si>
  <si>
    <t>doprava celkem, pošty a telekomunikace</t>
  </si>
  <si>
    <t>peněžnictví a pojišťovnictví</t>
  </si>
  <si>
    <t>školství</t>
  </si>
  <si>
    <t>zdravotnictví, veterinární a sociální činnosti</t>
  </si>
  <si>
    <t>Středočeský</t>
  </si>
  <si>
    <t>Jihočeský</t>
  </si>
  <si>
    <t>Plzeňský</t>
  </si>
  <si>
    <t>Karlovarský</t>
  </si>
  <si>
    <t>Ústecký</t>
  </si>
  <si>
    <t>Liberecký</t>
  </si>
  <si>
    <t>Královéhradecký</t>
  </si>
  <si>
    <t>Pardubický</t>
  </si>
  <si>
    <t>Jihomoravský</t>
  </si>
  <si>
    <t>Olomoucký</t>
  </si>
  <si>
    <t>Zlínský</t>
  </si>
  <si>
    <t>Moravskoslezský</t>
  </si>
  <si>
    <t>zemědělství, myslivost, lesní hospodářství a rybářství</t>
  </si>
  <si>
    <t>průmysl celkem a energetika</t>
  </si>
  <si>
    <t>obchod (vč. oprav), pohostinství a ubytování</t>
  </si>
  <si>
    <t>Numbers</t>
  </si>
  <si>
    <t>CZ-NACE principal activity</t>
  </si>
  <si>
    <t>Transport and communication</t>
  </si>
  <si>
    <t>ORGANIZAČNÍ STRUKTURA 
NÁRODNÍHO HOSPODÁŘSTVÍ</t>
  </si>
  <si>
    <t>ORGANIZATIONAL STRUCTURE 
OF THE NATIONAL ECONOMY</t>
  </si>
  <si>
    <r>
      <t>5-</t>
    </r>
    <r>
      <rPr>
        <sz val="12"/>
        <rFont val="Arial CE"/>
        <family val="2"/>
      </rPr>
      <t xml:space="preserve">9. </t>
    </r>
    <r>
      <rPr>
        <b/>
        <sz val="12"/>
        <rFont val="Arial CE"/>
        <family val="2"/>
      </rPr>
      <t>Ekonomické subjekty podle převažující činnosti OKEČ podle krajů</t>
    </r>
  </si>
  <si>
    <t>činnosti v oblasti nemovitostí, pronajímání movitostí, služby pro podniky, výzkum a vývoj</t>
  </si>
  <si>
    <t>Real estate activities, renting, business services</t>
  </si>
  <si>
    <t>Construction</t>
  </si>
  <si>
    <r>
      <t xml:space="preserve">Česká republika
</t>
    </r>
    <r>
      <rPr>
        <b/>
        <i/>
        <sz val="9"/>
        <rFont val="Arial CE"/>
        <family val="2"/>
      </rPr>
      <t>Czech Republic</t>
    </r>
  </si>
  <si>
    <t xml:space="preserve">        k 31. 12. 2000</t>
  </si>
  <si>
    <t xml:space="preserve">        Businesses: by CZ-NACE principal activity, by region, 31 December 2000</t>
  </si>
  <si>
    <t>Registered units, total</t>
  </si>
  <si>
    <t>Wholesale and retail trade (incl. Repairs), restaurants and hotels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</si>
</sst>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1">
    <font>
      <sz val="10"/>
      <name val="Arial CE"/>
      <family val="0"/>
    </font>
    <font>
      <sz val="12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i/>
      <sz val="9"/>
      <name val="Arial CE"/>
      <family val="2"/>
    </font>
    <font>
      <b/>
      <i/>
      <sz val="12"/>
      <name val="Arial CE"/>
      <family val="2"/>
    </font>
    <font>
      <i/>
      <sz val="12"/>
      <name val="Arial CE"/>
      <family val="2"/>
    </font>
    <font>
      <b/>
      <sz val="9"/>
      <name val="Arial CE"/>
      <family val="2"/>
    </font>
    <font>
      <b/>
      <i/>
      <sz val="9"/>
      <name val="Arial CE"/>
      <family val="2"/>
    </font>
    <font>
      <b/>
      <sz val="10"/>
      <name val="Arial CE"/>
      <family val="2"/>
    </font>
    <font>
      <i/>
      <sz val="8"/>
      <name val="Arial CE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wrapText="1"/>
    </xf>
    <xf numFmtId="3" fontId="7" fillId="0" borderId="1" xfId="0" applyNumberFormat="1" applyFont="1" applyFill="1" applyBorder="1" applyAlignment="1">
      <alignment vertical="center"/>
    </xf>
    <xf numFmtId="3" fontId="7" fillId="0" borderId="2" xfId="0" applyNumberFormat="1" applyFont="1" applyFill="1" applyBorder="1" applyAlignment="1">
      <alignment vertical="center"/>
    </xf>
    <xf numFmtId="0" fontId="9" fillId="0" borderId="0" xfId="0" applyFont="1" applyFill="1" applyAlignment="1">
      <alignment/>
    </xf>
    <xf numFmtId="0" fontId="3" fillId="0" borderId="0" xfId="0" applyFont="1" applyFill="1" applyBorder="1" applyAlignment="1">
      <alignment horizontal="left" indent="1"/>
    </xf>
    <xf numFmtId="3" fontId="3" fillId="0" borderId="1" xfId="0" applyNumberFormat="1" applyFont="1" applyFill="1" applyBorder="1" applyAlignment="1">
      <alignment horizontal="right" vertical="center"/>
    </xf>
    <xf numFmtId="3" fontId="3" fillId="0" borderId="1" xfId="0" applyNumberFormat="1" applyFont="1" applyFill="1" applyBorder="1" applyAlignment="1">
      <alignment/>
    </xf>
    <xf numFmtId="3" fontId="3" fillId="0" borderId="2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3" fillId="0" borderId="6" xfId="0" applyFont="1" applyFill="1" applyBorder="1" applyAlignment="1">
      <alignment horizontal="left" indent="1"/>
    </xf>
    <xf numFmtId="0" fontId="3" fillId="0" borderId="0" xfId="0" applyFont="1" applyFill="1" applyAlignment="1">
      <alignment/>
    </xf>
    <xf numFmtId="0" fontId="4" fillId="0" borderId="0" xfId="0" applyFont="1" applyFill="1" applyBorder="1" applyAlignment="1">
      <alignment horizontal="right"/>
    </xf>
    <xf numFmtId="0" fontId="3" fillId="0" borderId="7" xfId="0" applyFont="1" applyFill="1" applyBorder="1" applyAlignment="1">
      <alignment/>
    </xf>
    <xf numFmtId="0" fontId="4" fillId="0" borderId="0" xfId="0" applyFont="1" applyFill="1" applyAlignment="1">
      <alignment/>
    </xf>
    <xf numFmtId="0" fontId="3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7" xfId="0" applyFont="1" applyFill="1" applyBorder="1" applyAlignment="1">
      <alignment horizontal="right"/>
    </xf>
    <xf numFmtId="3" fontId="7" fillId="0" borderId="8" xfId="0" applyNumberFormat="1" applyFont="1" applyFill="1" applyBorder="1" applyAlignment="1">
      <alignment/>
    </xf>
    <xf numFmtId="3" fontId="7" fillId="0" borderId="1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0" fontId="10" fillId="0" borderId="5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wrapText="1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 horizontal="right" wrapText="1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3"/>
  <sheetViews>
    <sheetView tabSelected="1" zoomScaleSheetLayoutView="100" workbookViewId="0" topLeftCell="A1">
      <selection activeCell="A1" sqref="A1:C1"/>
    </sheetView>
  </sheetViews>
  <sheetFormatPr defaultColWidth="9.00390625" defaultRowHeight="12.75"/>
  <cols>
    <col min="1" max="1" width="15.125" style="17" customWidth="1"/>
    <col min="2" max="2" width="13.125" style="17" customWidth="1"/>
    <col min="3" max="3" width="12.875" style="17" customWidth="1"/>
    <col min="4" max="4" width="18.375" style="17" customWidth="1"/>
    <col min="5" max="5" width="11.875" style="17" customWidth="1"/>
    <col min="6" max="6" width="15.625" style="17" customWidth="1"/>
    <col min="7" max="16384" width="9.125" style="17" customWidth="1"/>
  </cols>
  <sheetData>
    <row r="1" spans="1:6" ht="31.5" customHeight="1">
      <c r="A1" s="32" t="s">
        <v>37</v>
      </c>
      <c r="B1" s="33"/>
      <c r="C1" s="34"/>
      <c r="D1" s="35" t="s">
        <v>38</v>
      </c>
      <c r="E1" s="34"/>
      <c r="F1" s="34"/>
    </row>
    <row r="2" ht="6.75" customHeight="1">
      <c r="A2" s="1"/>
    </row>
    <row r="3" ht="15.75">
      <c r="A3" s="1" t="s">
        <v>39</v>
      </c>
    </row>
    <row r="4" ht="15.75" customHeight="1">
      <c r="A4" s="1" t="s">
        <v>44</v>
      </c>
    </row>
    <row r="5" ht="15.75" customHeight="1">
      <c r="A5" s="2" t="s">
        <v>45</v>
      </c>
    </row>
    <row r="6" spans="1:6" ht="12" customHeight="1" thickBot="1">
      <c r="A6" s="25"/>
      <c r="B6" s="25"/>
      <c r="C6" s="25"/>
      <c r="D6" s="25"/>
      <c r="E6" s="25"/>
      <c r="F6" s="27" t="s">
        <v>34</v>
      </c>
    </row>
    <row r="7" spans="1:6" ht="12.75">
      <c r="A7" s="38" t="s">
        <v>6</v>
      </c>
      <c r="B7" s="40" t="s">
        <v>11</v>
      </c>
      <c r="C7" s="41" t="s">
        <v>4</v>
      </c>
      <c r="D7" s="39"/>
      <c r="E7" s="39"/>
      <c r="F7" s="39"/>
    </row>
    <row r="8" spans="1:6" ht="12.75">
      <c r="A8" s="38"/>
      <c r="B8" s="40"/>
      <c r="C8" s="36" t="s">
        <v>5</v>
      </c>
      <c r="D8" s="37"/>
      <c r="E8" s="37"/>
      <c r="F8" s="37"/>
    </row>
    <row r="9" spans="1:6" ht="45" customHeight="1">
      <c r="A9" s="38"/>
      <c r="B9" s="40"/>
      <c r="C9" s="3" t="s">
        <v>31</v>
      </c>
      <c r="D9" s="3" t="s">
        <v>32</v>
      </c>
      <c r="E9" s="3" t="s">
        <v>14</v>
      </c>
      <c r="F9" s="4" t="s">
        <v>33</v>
      </c>
    </row>
    <row r="10" spans="1:6" ht="57" thickBot="1">
      <c r="A10" s="5" t="s">
        <v>7</v>
      </c>
      <c r="B10" s="6" t="s">
        <v>46</v>
      </c>
      <c r="C10" s="6" t="s">
        <v>9</v>
      </c>
      <c r="D10" s="6" t="s">
        <v>8</v>
      </c>
      <c r="E10" s="6" t="s">
        <v>42</v>
      </c>
      <c r="F10" s="31" t="s">
        <v>47</v>
      </c>
    </row>
    <row r="11" spans="1:6" s="11" customFormat="1" ht="23.25" customHeight="1">
      <c r="A11" s="8" t="s">
        <v>43</v>
      </c>
      <c r="B11" s="28">
        <f>370601+1680169</f>
        <v>2050770</v>
      </c>
      <c r="C11" s="29">
        <f>130595+588</f>
        <v>131183</v>
      </c>
      <c r="D11" s="29">
        <f>558+262130+1281</f>
        <v>263969</v>
      </c>
      <c r="E11" s="29">
        <v>221417</v>
      </c>
      <c r="F11" s="30">
        <f>638014+97751</f>
        <v>735765</v>
      </c>
    </row>
    <row r="12" spans="1:6" ht="12" customHeight="1">
      <c r="A12" s="12" t="s">
        <v>12</v>
      </c>
      <c r="B12" s="13">
        <f>105243+271509</f>
        <v>376752</v>
      </c>
      <c r="C12" s="14">
        <f>2456+33</f>
        <v>2489</v>
      </c>
      <c r="D12" s="14">
        <f>83+32332+95</f>
        <v>32510</v>
      </c>
      <c r="E12" s="14">
        <v>35598</v>
      </c>
      <c r="F12" s="15">
        <f>116901+13181</f>
        <v>130082</v>
      </c>
    </row>
    <row r="13" spans="1:6" ht="12" customHeight="1">
      <c r="A13" s="12" t="s">
        <v>19</v>
      </c>
      <c r="B13" s="14">
        <f>34970+187090</f>
        <v>222060</v>
      </c>
      <c r="C13" s="14">
        <f>14985+63</f>
        <v>15048</v>
      </c>
      <c r="D13" s="14">
        <f>97+30545+121</f>
        <v>30763</v>
      </c>
      <c r="E13" s="14">
        <v>28190</v>
      </c>
      <c r="F13" s="15">
        <f>67867+10716</f>
        <v>78583</v>
      </c>
    </row>
    <row r="14" spans="1:6" ht="12" customHeight="1">
      <c r="A14" s="12" t="s">
        <v>20</v>
      </c>
      <c r="B14" s="14">
        <f>20530+102466</f>
        <v>122996</v>
      </c>
      <c r="C14" s="14">
        <f>11916+112</f>
        <v>12028</v>
      </c>
      <c r="D14" s="14">
        <f>29+15908+71</f>
        <v>16008</v>
      </c>
      <c r="E14" s="14">
        <v>14105</v>
      </c>
      <c r="F14" s="15">
        <f>36644+8208</f>
        <v>44852</v>
      </c>
    </row>
    <row r="15" spans="1:6" ht="12" customHeight="1">
      <c r="A15" s="12" t="s">
        <v>21</v>
      </c>
      <c r="B15" s="14">
        <f>18899+88862</f>
        <v>107761</v>
      </c>
      <c r="C15" s="14">
        <f>8500+50</f>
        <v>8550</v>
      </c>
      <c r="D15" s="14">
        <f>21+14520+88</f>
        <v>14629</v>
      </c>
      <c r="E15" s="14">
        <v>12037</v>
      </c>
      <c r="F15" s="15">
        <f>34365+6087</f>
        <v>40452</v>
      </c>
    </row>
    <row r="16" spans="1:6" ht="12" customHeight="1">
      <c r="A16" s="12" t="s">
        <v>22</v>
      </c>
      <c r="B16" s="14">
        <f>10556+50347</f>
        <v>60903</v>
      </c>
      <c r="C16" s="14">
        <f>2700+22</f>
        <v>2722</v>
      </c>
      <c r="D16" s="14">
        <f>20+7047+36</f>
        <v>7103</v>
      </c>
      <c r="E16" s="14">
        <v>6238</v>
      </c>
      <c r="F16" s="15">
        <f>21449+4453</f>
        <v>25902</v>
      </c>
    </row>
    <row r="17" spans="1:6" ht="12" customHeight="1">
      <c r="A17" s="12" t="s">
        <v>23</v>
      </c>
      <c r="B17" s="14">
        <f>23852+116514</f>
        <v>140366</v>
      </c>
      <c r="C17" s="14">
        <f>7868+33</f>
        <v>7901</v>
      </c>
      <c r="D17" s="14">
        <f>50+15297+71</f>
        <v>15418</v>
      </c>
      <c r="E17" s="14">
        <v>16920</v>
      </c>
      <c r="F17" s="15">
        <f>47318+8044</f>
        <v>55362</v>
      </c>
    </row>
    <row r="18" spans="1:6" ht="12" customHeight="1">
      <c r="A18" s="12" t="s">
        <v>24</v>
      </c>
      <c r="B18" s="14">
        <v>89752</v>
      </c>
      <c r="C18" s="14">
        <v>5550</v>
      </c>
      <c r="D18" s="14">
        <v>14571</v>
      </c>
      <c r="E18" s="14">
        <v>11781</v>
      </c>
      <c r="F18" s="15">
        <f>25693+6116</f>
        <v>31809</v>
      </c>
    </row>
    <row r="19" spans="1:6" ht="12" customHeight="1">
      <c r="A19" s="12" t="s">
        <v>25</v>
      </c>
      <c r="B19" s="14">
        <f>16523+91854</f>
        <v>108377</v>
      </c>
      <c r="C19" s="14">
        <f>9361+21</f>
        <v>9382</v>
      </c>
      <c r="D19" s="14">
        <f>28+15744+152</f>
        <v>15924</v>
      </c>
      <c r="E19" s="14">
        <v>11870</v>
      </c>
      <c r="F19" s="15">
        <f>31796+6266</f>
        <v>38062</v>
      </c>
    </row>
    <row r="20" spans="1:6" ht="12" customHeight="1">
      <c r="A20" s="12" t="s">
        <v>26</v>
      </c>
      <c r="B20" s="14">
        <f>14376+73362</f>
        <v>87738</v>
      </c>
      <c r="C20" s="14">
        <f>7472+27</f>
        <v>7499</v>
      </c>
      <c r="D20" s="14">
        <f>23+12501+95</f>
        <v>12619</v>
      </c>
      <c r="E20" s="14">
        <v>9592</v>
      </c>
      <c r="F20" s="15">
        <f>27474+3503</f>
        <v>30977</v>
      </c>
    </row>
    <row r="21" spans="1:6" ht="12" customHeight="1">
      <c r="A21" s="12" t="s">
        <v>13</v>
      </c>
      <c r="B21" s="14">
        <f>12906+70914</f>
        <v>83820</v>
      </c>
      <c r="C21" s="14">
        <f>10585+70</f>
        <v>10655</v>
      </c>
      <c r="D21" s="14">
        <f>17+12586+64</f>
        <v>12667</v>
      </c>
      <c r="E21" s="14">
        <v>9122</v>
      </c>
      <c r="F21" s="15">
        <f>23117+3480</f>
        <v>26597</v>
      </c>
    </row>
    <row r="22" spans="1:6" ht="12" customHeight="1">
      <c r="A22" s="18" t="s">
        <v>27</v>
      </c>
      <c r="B22" s="14">
        <f>40872+180422</f>
        <v>221294</v>
      </c>
      <c r="C22" s="14">
        <f>16911+45</f>
        <v>16956</v>
      </c>
      <c r="D22" s="14">
        <f>54+30981+144</f>
        <v>31179</v>
      </c>
      <c r="E22" s="14">
        <v>23571</v>
      </c>
      <c r="F22" s="15">
        <f>63270+9209</f>
        <v>72479</v>
      </c>
    </row>
    <row r="23" spans="1:6" ht="12" customHeight="1">
      <c r="A23" s="18" t="s">
        <v>28</v>
      </c>
      <c r="B23" s="14">
        <f>14614+96591</f>
        <v>111205</v>
      </c>
      <c r="C23" s="14">
        <f>9946+22</f>
        <v>9968</v>
      </c>
      <c r="D23" s="14">
        <f>31+15796+112</f>
        <v>15939</v>
      </c>
      <c r="E23" s="14">
        <v>11804</v>
      </c>
      <c r="F23" s="15">
        <f>36245+5026</f>
        <v>41271</v>
      </c>
    </row>
    <row r="24" spans="1:6" ht="12" customHeight="1">
      <c r="A24" s="18" t="s">
        <v>29</v>
      </c>
      <c r="B24" s="14">
        <f>16133+99014</f>
        <v>115147</v>
      </c>
      <c r="C24" s="14">
        <f>11173+30</f>
        <v>11203</v>
      </c>
      <c r="D24" s="14">
        <f>12+19922+61</f>
        <v>19995</v>
      </c>
      <c r="E24" s="14">
        <v>12441</v>
      </c>
      <c r="F24" s="15">
        <f>34813+4999</f>
        <v>39812</v>
      </c>
    </row>
    <row r="25" spans="1:6" ht="12" customHeight="1">
      <c r="A25" s="18" t="s">
        <v>30</v>
      </c>
      <c r="B25" s="14">
        <f>27455+175144</f>
        <v>202599</v>
      </c>
      <c r="C25" s="14">
        <f>11189+43</f>
        <v>11232</v>
      </c>
      <c r="D25" s="14">
        <f>58+24478+108</f>
        <v>24644</v>
      </c>
      <c r="E25" s="14">
        <v>18148</v>
      </c>
      <c r="F25" s="15">
        <f>71062+8463</f>
        <v>79525</v>
      </c>
    </row>
    <row r="26" spans="1:6" ht="12.75">
      <c r="A26" s="16" t="s">
        <v>2</v>
      </c>
      <c r="B26" s="26"/>
      <c r="C26" s="26"/>
      <c r="D26" s="26"/>
      <c r="E26" s="26"/>
      <c r="F26" s="20" t="s">
        <v>3</v>
      </c>
    </row>
    <row r="27" spans="1:6" ht="12" customHeight="1" thickBot="1">
      <c r="A27" s="21"/>
      <c r="B27" s="21"/>
      <c r="C27" s="21"/>
      <c r="D27" s="21"/>
      <c r="E27" s="21"/>
      <c r="F27" s="27" t="s">
        <v>34</v>
      </c>
    </row>
    <row r="28" spans="1:6" ht="12.75">
      <c r="A28" s="38" t="s">
        <v>6</v>
      </c>
      <c r="B28" s="39" t="s">
        <v>4</v>
      </c>
      <c r="C28" s="39"/>
      <c r="D28" s="39"/>
      <c r="E28" s="39"/>
      <c r="F28" s="39"/>
    </row>
    <row r="29" spans="1:6" ht="12.75">
      <c r="A29" s="38"/>
      <c r="B29" s="36" t="s">
        <v>35</v>
      </c>
      <c r="C29" s="37"/>
      <c r="D29" s="37"/>
      <c r="E29" s="37"/>
      <c r="F29" s="37"/>
    </row>
    <row r="30" spans="1:6" ht="45.75" customHeight="1">
      <c r="A30" s="38"/>
      <c r="B30" s="23" t="s">
        <v>15</v>
      </c>
      <c r="C30" s="3" t="s">
        <v>16</v>
      </c>
      <c r="D30" s="3" t="s">
        <v>40</v>
      </c>
      <c r="E30" s="3" t="s">
        <v>17</v>
      </c>
      <c r="F30" s="4" t="s">
        <v>18</v>
      </c>
    </row>
    <row r="31" spans="1:6" ht="36.75" thickBot="1">
      <c r="A31" s="24" t="s">
        <v>7</v>
      </c>
      <c r="B31" s="6" t="s">
        <v>36</v>
      </c>
      <c r="C31" s="6" t="s">
        <v>0</v>
      </c>
      <c r="D31" s="6" t="s">
        <v>41</v>
      </c>
      <c r="E31" s="6" t="s">
        <v>1</v>
      </c>
      <c r="F31" s="7" t="s">
        <v>10</v>
      </c>
    </row>
    <row r="32" spans="1:6" ht="24">
      <c r="A32" s="8" t="s">
        <v>43</v>
      </c>
      <c r="B32" s="9">
        <v>70390</v>
      </c>
      <c r="C32" s="9">
        <v>71321</v>
      </c>
      <c r="D32" s="9">
        <v>334317</v>
      </c>
      <c r="E32" s="9">
        <v>23998</v>
      </c>
      <c r="F32" s="10">
        <v>29640</v>
      </c>
    </row>
    <row r="33" spans="1:6" ht="12" customHeight="1">
      <c r="A33" s="12" t="s">
        <v>12</v>
      </c>
      <c r="B33" s="14">
        <v>15867</v>
      </c>
      <c r="C33" s="14">
        <v>9412</v>
      </c>
      <c r="D33" s="14">
        <v>110337</v>
      </c>
      <c r="E33" s="14">
        <v>5456</v>
      </c>
      <c r="F33" s="15">
        <v>5066</v>
      </c>
    </row>
    <row r="34" spans="1:6" ht="12" customHeight="1">
      <c r="A34" s="12" t="s">
        <v>19</v>
      </c>
      <c r="B34" s="14">
        <v>8646</v>
      </c>
      <c r="C34" s="14">
        <v>6825</v>
      </c>
      <c r="D34" s="14">
        <v>28262</v>
      </c>
      <c r="E34" s="14">
        <v>2181</v>
      </c>
      <c r="F34" s="15">
        <v>2812</v>
      </c>
    </row>
    <row r="35" spans="1:6" ht="12" customHeight="1">
      <c r="A35" s="12" t="s">
        <v>20</v>
      </c>
      <c r="B35" s="14">
        <v>3530</v>
      </c>
      <c r="C35" s="14">
        <v>4352</v>
      </c>
      <c r="D35" s="14">
        <v>13935</v>
      </c>
      <c r="E35" s="14">
        <v>1443</v>
      </c>
      <c r="F35" s="15">
        <v>1848</v>
      </c>
    </row>
    <row r="36" spans="1:6" ht="12" customHeight="1">
      <c r="A36" s="12" t="s">
        <v>21</v>
      </c>
      <c r="B36" s="14">
        <v>3332</v>
      </c>
      <c r="C36" s="14">
        <v>4258</v>
      </c>
      <c r="D36" s="14">
        <v>13358</v>
      </c>
      <c r="E36" s="14">
        <v>935</v>
      </c>
      <c r="F36" s="15">
        <v>1573</v>
      </c>
    </row>
    <row r="37" spans="1:6" ht="12" customHeight="1">
      <c r="A37" s="12" t="s">
        <v>22</v>
      </c>
      <c r="B37" s="14">
        <v>2332</v>
      </c>
      <c r="C37" s="14">
        <v>2144</v>
      </c>
      <c r="D37" s="14">
        <v>8293</v>
      </c>
      <c r="E37" s="14">
        <v>498</v>
      </c>
      <c r="F37" s="15">
        <v>801</v>
      </c>
    </row>
    <row r="38" spans="1:6" ht="12" customHeight="1">
      <c r="A38" s="12" t="s">
        <v>23</v>
      </c>
      <c r="B38" s="14">
        <v>5097</v>
      </c>
      <c r="C38" s="14">
        <v>6014</v>
      </c>
      <c r="D38" s="14">
        <v>19459</v>
      </c>
      <c r="E38" s="14">
        <v>1452</v>
      </c>
      <c r="F38" s="15">
        <v>2046</v>
      </c>
    </row>
    <row r="39" spans="1:6" ht="12" customHeight="1">
      <c r="A39" s="12" t="s">
        <v>24</v>
      </c>
      <c r="B39" s="14">
        <v>2688</v>
      </c>
      <c r="C39" s="14">
        <v>2830</v>
      </c>
      <c r="D39" s="14">
        <v>11776</v>
      </c>
      <c r="E39" s="14">
        <v>935</v>
      </c>
      <c r="F39" s="15">
        <v>1163</v>
      </c>
    </row>
    <row r="40" spans="1:6" ht="12" customHeight="1">
      <c r="A40" s="12" t="s">
        <v>25</v>
      </c>
      <c r="B40" s="14">
        <v>3412</v>
      </c>
      <c r="C40" s="14">
        <v>3857</v>
      </c>
      <c r="D40" s="14">
        <v>13043</v>
      </c>
      <c r="E40" s="14">
        <v>1209</v>
      </c>
      <c r="F40" s="15">
        <v>1798</v>
      </c>
    </row>
    <row r="41" spans="1:6" ht="12" customHeight="1">
      <c r="A41" s="12" t="s">
        <v>26</v>
      </c>
      <c r="B41" s="14">
        <v>2396</v>
      </c>
      <c r="C41" s="14">
        <v>3859</v>
      </c>
      <c r="D41" s="14">
        <v>10367</v>
      </c>
      <c r="E41" s="14">
        <v>1018</v>
      </c>
      <c r="F41" s="15">
        <v>1383</v>
      </c>
    </row>
    <row r="42" spans="1:6" ht="12" customHeight="1">
      <c r="A42" s="12" t="s">
        <v>13</v>
      </c>
      <c r="B42" s="14">
        <v>2208</v>
      </c>
      <c r="C42" s="14">
        <v>3569</v>
      </c>
      <c r="D42" s="14">
        <v>8487</v>
      </c>
      <c r="E42" s="14">
        <v>846</v>
      </c>
      <c r="F42" s="15">
        <v>1305</v>
      </c>
    </row>
    <row r="43" spans="1:6" ht="12" customHeight="1">
      <c r="A43" s="18" t="s">
        <v>27</v>
      </c>
      <c r="B43" s="14">
        <v>6925</v>
      </c>
      <c r="C43" s="14">
        <v>7855</v>
      </c>
      <c r="D43" s="14">
        <v>40319</v>
      </c>
      <c r="E43" s="14">
        <v>2502</v>
      </c>
      <c r="F43" s="15">
        <v>3200</v>
      </c>
    </row>
    <row r="44" spans="1:6" ht="12" customHeight="1">
      <c r="A44" s="18" t="s">
        <v>28</v>
      </c>
      <c r="B44" s="14">
        <v>3662</v>
      </c>
      <c r="C44" s="14">
        <v>3726</v>
      </c>
      <c r="D44" s="14">
        <v>12465</v>
      </c>
      <c r="E44" s="14">
        <v>1466</v>
      </c>
      <c r="F44" s="15">
        <v>1821</v>
      </c>
    </row>
    <row r="45" spans="1:6" ht="12" customHeight="1">
      <c r="A45" s="18" t="s">
        <v>29</v>
      </c>
      <c r="B45" s="14">
        <v>3613</v>
      </c>
      <c r="C45" s="14">
        <v>4054</v>
      </c>
      <c r="D45" s="14">
        <v>12822</v>
      </c>
      <c r="E45" s="14">
        <v>1091</v>
      </c>
      <c r="F45" s="15">
        <v>1580</v>
      </c>
    </row>
    <row r="46" spans="1:6" ht="12" customHeight="1">
      <c r="A46" s="18" t="s">
        <v>30</v>
      </c>
      <c r="B46" s="14">
        <v>6682</v>
      </c>
      <c r="C46" s="14">
        <v>8566</v>
      </c>
      <c r="D46" s="14">
        <v>31394</v>
      </c>
      <c r="E46" s="14">
        <v>2966</v>
      </c>
      <c r="F46" s="15">
        <v>3244</v>
      </c>
    </row>
    <row r="47" spans="1:6" ht="15.75" customHeight="1">
      <c r="A47" s="12"/>
      <c r="B47" s="16"/>
      <c r="C47" s="16"/>
      <c r="D47" s="16"/>
      <c r="E47" s="16"/>
      <c r="F47" s="16"/>
    </row>
    <row r="48" spans="1:6" ht="15.75" customHeight="1">
      <c r="A48" s="12"/>
      <c r="B48" s="26"/>
      <c r="C48" s="26"/>
      <c r="D48" s="26"/>
      <c r="E48" s="26"/>
      <c r="F48" s="26"/>
    </row>
    <row r="49" spans="1:6" ht="15.75" customHeight="1">
      <c r="A49" s="12"/>
      <c r="B49" s="26"/>
      <c r="C49" s="26"/>
      <c r="D49" s="26"/>
      <c r="E49" s="26"/>
      <c r="F49" s="26"/>
    </row>
    <row r="50" ht="15.75" customHeight="1">
      <c r="A50" s="16"/>
    </row>
    <row r="51" ht="15.75" customHeight="1">
      <c r="A51" s="16"/>
    </row>
    <row r="52" ht="15.75" customHeight="1">
      <c r="A52" s="19"/>
    </row>
    <row r="53" ht="15.75" customHeight="1">
      <c r="A53" s="22"/>
    </row>
  </sheetData>
  <mergeCells count="9">
    <mergeCell ref="A1:C1"/>
    <mergeCell ref="D1:F1"/>
    <mergeCell ref="B29:F29"/>
    <mergeCell ref="A28:A30"/>
    <mergeCell ref="A7:A9"/>
    <mergeCell ref="B28:F28"/>
    <mergeCell ref="B7:B9"/>
    <mergeCell ref="C7:F7"/>
    <mergeCell ref="C8:F8"/>
  </mergeCells>
  <printOptions/>
  <pageMargins left="0.7874015748031497" right="0.7874015748031497" top="1.1023622047244095" bottom="0.6692913385826772" header="0.7874015748031497" footer="0.5905511811023623"/>
  <pageSetup fitToHeight="1" fitToWidth="1" horizontalDpi="1200" verticalDpi="12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 Service</dc:creator>
  <cp:keywords/>
  <dc:description/>
  <cp:lastModifiedBy>System Service</cp:lastModifiedBy>
  <cp:lastPrinted>2001-12-17T10:26:47Z</cp:lastPrinted>
  <dcterms:created xsi:type="dcterms:W3CDTF">2001-02-21T13:26:31Z</dcterms:created>
  <dcterms:modified xsi:type="dcterms:W3CDTF">2001-12-17T10:26:48Z</dcterms:modified>
  <cp:category/>
  <cp:version/>
  <cp:contentType/>
  <cp:contentStatus/>
</cp:coreProperties>
</file>